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gutej\Desktop\RENGIAMA 02 programa 2025-2027 metams\2025-2027 metų 02 programa_2025- sausis\Tarybos sprendimas_2025-02-13\"/>
    </mc:Choice>
  </mc:AlternateContent>
  <xr:revisionPtr revIDLastSave="0" documentId="13_ncr:1_{ABE20F3C-F7D1-4276-B3AC-25DBD447014D}" xr6:coauthVersionLast="47" xr6:coauthVersionMax="47" xr10:uidLastSave="{00000000-0000-0000-0000-000000000000}"/>
  <bookViews>
    <workbookView xWindow="240" yWindow="345" windowWidth="23640" windowHeight="12930" xr2:uid="{9EB92D3B-1F7C-46FB-B44E-ABFE31AEBCA9}"/>
  </bookViews>
  <sheets>
    <sheet name="2 lentelė" sheetId="3" r:id="rId1"/>
  </sheets>
  <definedNames>
    <definedName name="_xlnm.Print_Titles" localSheetId="0">'2 lentelė'!$8:$8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3" l="1"/>
  <c r="C16" i="3"/>
  <c r="C15" i="3" l="1"/>
  <c r="C22" i="3" l="1"/>
  <c r="D13" i="3" l="1"/>
  <c r="E13" i="3"/>
  <c r="D15" i="3"/>
  <c r="E15" i="3"/>
  <c r="D16" i="3"/>
  <c r="D58" i="3" s="1"/>
  <c r="E16" i="3"/>
  <c r="E58" i="3" s="1"/>
  <c r="D18" i="3"/>
  <c r="E18" i="3"/>
  <c r="D20" i="3"/>
  <c r="E20" i="3"/>
  <c r="D22" i="3"/>
  <c r="E22" i="3"/>
  <c r="C33" i="3"/>
  <c r="C56" i="3" s="1"/>
  <c r="D33" i="3"/>
  <c r="D48" i="3"/>
  <c r="E48" i="3"/>
  <c r="C57" i="3"/>
  <c r="D57" i="3"/>
  <c r="E57" i="3"/>
  <c r="C59" i="3"/>
  <c r="D59" i="3"/>
  <c r="E59" i="3"/>
  <c r="C60" i="3"/>
  <c r="D60" i="3"/>
  <c r="E60" i="3"/>
  <c r="C54" i="3" l="1"/>
  <c r="C63" i="3"/>
  <c r="D56" i="3"/>
  <c r="D54" i="3" s="1"/>
  <c r="D63" i="3" s="1"/>
  <c r="E56" i="3"/>
  <c r="E54" i="3" s="1"/>
  <c r="E63" i="3" s="1"/>
  <c r="E65" i="3" l="1"/>
  <c r="D65" i="3"/>
</calcChain>
</file>

<file path=xl/sharedStrings.xml><?xml version="1.0" encoding="utf-8"?>
<sst xmlns="http://schemas.openxmlformats.org/spreadsheetml/2006/main" count="99" uniqueCount="76">
  <si>
    <t>Programos uždavinio, priemonės kodas ir požymis</t>
  </si>
  <si>
    <t>Tikslo, uždavinio, priemonės pavadinimas, finansavimo šaltiniai</t>
  </si>
  <si>
    <t>1. Savivaldybės biudžetas (įskaitant skolintas lėšas)</t>
  </si>
  <si>
    <t>Iš jo</t>
  </si>
  <si>
    <t>1.1. savivaldybės biudžeto lėšos (pajamos savarankiškoms funkcijoms atlikti,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</si>
  <si>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</si>
  <si>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</si>
  <si>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</si>
  <si>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</si>
  <si>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</si>
  <si>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Asignavimų ir kitų lėšų pokytis, palyginti su ankstesnių metų patvirtintų asignavimų ir kitų lėšų planu</t>
  </si>
  <si>
    <t>02-01</t>
  </si>
  <si>
    <t>02-01-01</t>
  </si>
  <si>
    <t>Prižiūrėti kaimiškųjų seniūnijų viešąją infrastruktūrą</t>
  </si>
  <si>
    <t>Kaimiškųjų seniūnijų civilinių kapinių priežiūra, atliekų tvarkymas</t>
  </si>
  <si>
    <t>02-01-01-02</t>
  </si>
  <si>
    <t>Viešųjų pirčių paslaugų užtikrinimas</t>
  </si>
  <si>
    <t>02-01-01-03</t>
  </si>
  <si>
    <t>Parama kaimo bendruomenėms ir žemdirbių organizacijoms</t>
  </si>
  <si>
    <t>02-01-01-04</t>
  </si>
  <si>
    <t>Gatvių priežiūra ir apšvietimo tinklų eksploatavimas</t>
  </si>
  <si>
    <t>02-01-01-06</t>
  </si>
  <si>
    <t>02-01-01-07</t>
  </si>
  <si>
    <t>02-02</t>
  </si>
  <si>
    <t>02-02-01</t>
  </si>
  <si>
    <t>Sudaryti palankias sąlygas rajono ūkio subjektų veiklai</t>
  </si>
  <si>
    <t>Suteikti paslaugas Mažeikių rajono ūkio subjektams</t>
  </si>
  <si>
    <t>02-02-01-01</t>
  </si>
  <si>
    <t>02-02-02</t>
  </si>
  <si>
    <t>Užtikrinti tinkamą melioracijos sistemų ir statinių būklę</t>
  </si>
  <si>
    <t>02-02-02-01</t>
  </si>
  <si>
    <t>Pralaidų,  tiltų rekonstrukcija ir remontas</t>
  </si>
  <si>
    <t>02-02-02-02</t>
  </si>
  <si>
    <t>Magistralinių melioracijos griovių rekonstrukcija ir remontas</t>
  </si>
  <si>
    <t>02-02-02-03</t>
  </si>
  <si>
    <t>Pasenusių drenažo sistemų rekonstrukcija ir remontas</t>
  </si>
  <si>
    <t>Melioracijos ir hidrotechninių statinių priežiūra</t>
  </si>
  <si>
    <t>02-02-02-04</t>
  </si>
  <si>
    <t>02-02-02-05</t>
  </si>
  <si>
    <t>Melioruotų žemių ir įrenginių apskaita, projektavimas, ekspertizė ir techninė priežiūra</t>
  </si>
  <si>
    <t>02-02-02-08</t>
  </si>
  <si>
    <t>Investicijos į melioracijos sistemas</t>
  </si>
  <si>
    <t>1.3.1.3.</t>
  </si>
  <si>
    <t>1.3.1.4.  1.3.2.1.  1.3.2.2.</t>
  </si>
  <si>
    <t>1.3.1.2.</t>
  </si>
  <si>
    <t>1.3.1.1.</t>
  </si>
  <si>
    <t>Parama Šiaurės vakarų Lietuvos vietos veiklos grupei</t>
  </si>
  <si>
    <t>Išlaidos žemės ūkio skyriaus išduodamiems pažymėjimams įsigyti</t>
  </si>
  <si>
    <t>Iš viso programai</t>
  </si>
  <si>
    <t>Iš jų – regioninių pažangos priemonių lėšos</t>
  </si>
  <si>
    <t xml:space="preserve">2. Kiti šaltiniai </t>
  </si>
  <si>
    <t>Didinti gyvenamosios aplinkos patrauklumą Mažeikių rajono kaimiškosiose vietovėse</t>
  </si>
  <si>
    <t>Mažeikių rajono savivaldybės</t>
  </si>
  <si>
    <t>priedas</t>
  </si>
  <si>
    <t>2025 metų asigna-vimai ir kitos lėšos</t>
  </si>
  <si>
    <t>2026 metų asigna-vimai ir kitos lėšos</t>
  </si>
  <si>
    <t>____________________</t>
  </si>
  <si>
    <r>
      <rPr>
        <sz val="12"/>
        <rFont val="Times New Roman"/>
        <family val="1"/>
        <charset val="186"/>
      </rPr>
      <t>kaim</t>
    </r>
    <r>
      <rPr>
        <sz val="12"/>
        <color theme="1"/>
        <rFont val="Times New Roman"/>
        <family val="1"/>
        <charset val="186"/>
      </rPr>
      <t xml:space="preserve">o teritorijų vystymo ir žemės ūkio </t>
    </r>
  </si>
  <si>
    <t>Tūkst. eurų</t>
  </si>
  <si>
    <t>2027 metų asigna-vimai ir kitos lėšos</t>
  </si>
  <si>
    <t>Lentelė. 2025–2027 metų kaimo teritorijų vystymo ir žemės ūkio plėtros programos tikslai, uždaviniai, priemonės, finansavimo šaltiniai, asignavimai ir kitos lėšos</t>
  </si>
  <si>
    <t>Savivaldybės strateginio plėtros plano priemonės kodas</t>
  </si>
  <si>
    <t>plėtros programos 2025–2027 metams</t>
  </si>
  <si>
    <t>02-01-01-05</t>
  </si>
  <si>
    <r>
      <t xml:space="preserve">Kaimiškųjų seniūnijų viešųjų erdvių tvarkymas, priežiūra  </t>
    </r>
    <r>
      <rPr>
        <b/>
        <sz val="12"/>
        <color rgb="FFFF0000"/>
        <rFont val="Times New Roman"/>
        <family val="1"/>
        <charset val="186"/>
      </rPr>
      <t/>
    </r>
  </si>
  <si>
    <r>
      <t xml:space="preserve">Pajamos savarankiškoms funkcijoms atlikti </t>
    </r>
    <r>
      <rPr>
        <b/>
        <sz val="11"/>
        <color rgb="FF000000"/>
        <rFont val="Times New Roman"/>
        <family val="1"/>
        <charset val="186"/>
      </rPr>
      <t>5(SFA)</t>
    </r>
  </si>
  <si>
    <r>
      <t>IŠ VISO programai finansuoti pagal finansavimo šaltinius (</t>
    </r>
    <r>
      <rPr>
        <sz val="11"/>
        <color theme="1"/>
        <rFont val="Times New Roman"/>
        <family val="1"/>
        <charset val="186"/>
      </rPr>
      <t>1 ir 2 punktai)</t>
    </r>
  </si>
  <si>
    <r>
      <t xml:space="preserve">Pajamos savarankiškoms funkcijoms atlikti </t>
    </r>
    <r>
      <rPr>
        <b/>
        <sz val="11"/>
        <rFont val="Times New Roman"/>
        <family val="1"/>
      </rPr>
      <t>5(SFA)</t>
    </r>
  </si>
  <si>
    <r>
      <t xml:space="preserve">Biudžetinių įstaigų ir specialiųjų programų pajamos </t>
    </r>
    <r>
      <rPr>
        <b/>
        <sz val="11"/>
        <rFont val="Times New Roman"/>
        <family val="1"/>
      </rPr>
      <t>5(SP)</t>
    </r>
  </si>
  <si>
    <r>
      <t xml:space="preserve">Europos Sąjungos paramos lėšos </t>
    </r>
    <r>
      <rPr>
        <b/>
        <sz val="11"/>
        <rFont val="Times New Roman"/>
        <family val="1"/>
      </rPr>
      <t>3 (ES)</t>
    </r>
  </si>
  <si>
    <r>
      <t xml:space="preserve">Skolintos lėšos (iš Savivaldybės paskolų) </t>
    </r>
    <r>
      <rPr>
        <b/>
        <sz val="11"/>
        <rFont val="Times New Roman"/>
        <family val="1"/>
      </rPr>
      <t>5(P-BK)</t>
    </r>
  </si>
  <si>
    <r>
      <t xml:space="preserve">Dotacija valstybinėms (valstybės perduotoms savivaldybėms) funkcijoms atlikti (melioracijai) </t>
    </r>
    <r>
      <rPr>
        <b/>
        <sz val="11"/>
        <rFont val="Times New Roman"/>
        <family val="1"/>
      </rPr>
      <t>4(MEL)</t>
    </r>
  </si>
  <si>
    <r>
      <t xml:space="preserve">Europos Sąjungos paramos lėšos </t>
    </r>
    <r>
      <rPr>
        <b/>
        <sz val="12"/>
        <rFont val="Times New Roman"/>
        <family val="1"/>
      </rPr>
      <t>3 (ES)</t>
    </r>
  </si>
  <si>
    <r>
      <t>Pajamos savarankiškoms funkcijoms atlikti</t>
    </r>
    <r>
      <rPr>
        <b/>
        <sz val="12"/>
        <rFont val="Times New Roman"/>
        <family val="1"/>
      </rPr>
      <t xml:space="preserve"> 5(SFA)</t>
    </r>
  </si>
  <si>
    <r>
      <t xml:space="preserve">Europos Sąjungos paramos lėšos </t>
    </r>
    <r>
      <rPr>
        <b/>
        <sz val="11"/>
        <rFont val="Times New Roman"/>
        <family val="1"/>
      </rPr>
      <t>3(ES)</t>
    </r>
  </si>
  <si>
    <r>
      <t xml:space="preserve">Valstybės biudžeto lėšos ES projektams finansuoti </t>
    </r>
    <r>
      <rPr>
        <b/>
        <sz val="11"/>
        <rFont val="Times New Roman"/>
        <family val="1"/>
      </rPr>
      <t>4(ES)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</si>
</sst>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Calibri"/>
      <family val="2"/>
      <scheme val="minor"/>
    </font>
    <font>
      <u/>
      <sz val="12"/>
      <color theme="1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164" fontId="4" fillId="2" borderId="6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justify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3" borderId="0" xfId="0" applyFont="1" applyFill="1"/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/>
    <xf numFmtId="0" fontId="15" fillId="0" borderId="4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left" vertical="top" wrapText="1"/>
    </xf>
    <xf numFmtId="164" fontId="15" fillId="2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20" fillId="0" borderId="0" xfId="0" applyFont="1" applyAlignment="1">
      <alignment horizontal="right" vertical="center"/>
    </xf>
    <xf numFmtId="0" fontId="16" fillId="3" borderId="1" xfId="0" applyFont="1" applyFill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165" fontId="16" fillId="0" borderId="1" xfId="0" applyNumberFormat="1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justify" vertical="center" wrapText="1"/>
    </xf>
    <xf numFmtId="2" fontId="21" fillId="0" borderId="1" xfId="0" applyNumberFormat="1" applyFont="1" applyBorder="1" applyAlignment="1">
      <alignment horizontal="left" vertical="center"/>
    </xf>
    <xf numFmtId="0" fontId="22" fillId="0" borderId="4" xfId="0" applyFont="1" applyBorder="1" applyAlignment="1">
      <alignment horizontal="justify" vertical="center" wrapText="1"/>
    </xf>
    <xf numFmtId="164" fontId="20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2" fontId="9" fillId="0" borderId="7" xfId="0" applyNumberFormat="1" applyFont="1" applyBorder="1" applyAlignment="1">
      <alignment horizontal="left" vertical="center" wrapText="1"/>
    </xf>
    <xf numFmtId="2" fontId="9" fillId="0" borderId="3" xfId="0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20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justify" vertical="center" wrapText="1"/>
    </xf>
    <xf numFmtId="164" fontId="20" fillId="0" borderId="2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justify" vertical="center" wrapText="1"/>
    </xf>
    <xf numFmtId="0" fontId="20" fillId="0" borderId="1" xfId="0" applyFont="1" applyBorder="1" applyAlignment="1">
      <alignment horizontal="right" wrapText="1"/>
    </xf>
    <xf numFmtId="4" fontId="9" fillId="0" borderId="1" xfId="0" applyNumberFormat="1" applyFont="1" applyBorder="1" applyAlignment="1">
      <alignment horizontal="justify" vertical="center" wrapText="1"/>
    </xf>
    <xf numFmtId="164" fontId="20" fillId="0" borderId="3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justify" vertical="center" wrapText="1"/>
    </xf>
    <xf numFmtId="0" fontId="24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left" vertical="center"/>
    </xf>
    <xf numFmtId="164" fontId="8" fillId="0" borderId="5" xfId="0" applyNumberFormat="1" applyFont="1" applyBorder="1" applyAlignment="1">
      <alignment horizontal="left" vertical="center"/>
    </xf>
    <xf numFmtId="164" fontId="8" fillId="0" borderId="6" xfId="0" applyNumberFormat="1" applyFont="1" applyBorder="1" applyAlignment="1">
      <alignment horizontal="left" vertical="center"/>
    </xf>
  </cellXfs>
  <cellStyles count="2">
    <cellStyle name="Įprastas" xfId="0" builtinId="0"/>
    <cellStyle name="Normal 2" xfId="1" xr:uid="{C6670A72-580F-4144-8C01-D8D997518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31C0-AF63-414A-82AA-366B4B94FA84}">
  <dimension ref="A1:F68"/>
  <sheetViews>
    <sheetView tabSelected="1" topLeftCell="A57" zoomScale="142" zoomScaleNormal="142" workbookViewId="0">
      <selection activeCell="A66" sqref="A66:F66"/>
    </sheetView>
  </sheetViews>
  <sheetFormatPr defaultColWidth="9.140625" defaultRowHeight="15.75" x14ac:dyDescent="0.25"/>
  <cols>
    <col min="1" max="1" width="12.28515625" style="22" customWidth="1"/>
    <col min="2" max="2" width="33.7109375" style="4" customWidth="1"/>
    <col min="3" max="3" width="8.7109375" style="4" customWidth="1"/>
    <col min="4" max="4" width="9.5703125" style="4" customWidth="1"/>
    <col min="5" max="5" width="8.85546875" style="4" customWidth="1"/>
    <col min="6" max="6" width="11" style="17" customWidth="1"/>
    <col min="7" max="7" width="0.5703125" style="4" customWidth="1"/>
    <col min="8" max="16384" width="9.140625" style="4"/>
  </cols>
  <sheetData>
    <row r="1" spans="1:6" x14ac:dyDescent="0.25">
      <c r="C1" s="69" t="s">
        <v>52</v>
      </c>
      <c r="D1" s="69"/>
      <c r="E1" s="69"/>
      <c r="F1" s="69"/>
    </row>
    <row r="2" spans="1:6" x14ac:dyDescent="0.25">
      <c r="C2" s="69" t="s">
        <v>57</v>
      </c>
      <c r="D2" s="69"/>
      <c r="E2" s="69"/>
      <c r="F2" s="69"/>
    </row>
    <row r="3" spans="1:6" x14ac:dyDescent="0.25">
      <c r="C3" s="69" t="s">
        <v>62</v>
      </c>
      <c r="D3" s="69"/>
      <c r="E3" s="69"/>
      <c r="F3" s="69"/>
    </row>
    <row r="4" spans="1:6" x14ac:dyDescent="0.25">
      <c r="C4" s="69" t="s">
        <v>53</v>
      </c>
      <c r="D4" s="69"/>
      <c r="E4" s="69"/>
      <c r="F4" s="69"/>
    </row>
    <row r="6" spans="1:6" ht="35.25" customHeight="1" x14ac:dyDescent="0.25">
      <c r="A6" s="72" t="s">
        <v>60</v>
      </c>
      <c r="B6" s="72"/>
      <c r="C6" s="72"/>
      <c r="D6" s="72"/>
      <c r="E6" s="72"/>
      <c r="F6" s="72"/>
    </row>
    <row r="7" spans="1:6" x14ac:dyDescent="0.25">
      <c r="F7" s="28" t="s">
        <v>58</v>
      </c>
    </row>
    <row r="8" spans="1:6" ht="108.75" customHeight="1" x14ac:dyDescent="0.25">
      <c r="A8" s="23" t="s">
        <v>0</v>
      </c>
      <c r="B8" s="5" t="s">
        <v>1</v>
      </c>
      <c r="C8" s="8" t="s">
        <v>54</v>
      </c>
      <c r="D8" s="8" t="s">
        <v>55</v>
      </c>
      <c r="E8" s="8" t="s">
        <v>59</v>
      </c>
      <c r="F8" s="18" t="s">
        <v>61</v>
      </c>
    </row>
    <row r="9" spans="1:6" ht="12" customHeight="1" x14ac:dyDescent="0.25">
      <c r="A9" s="24">
        <v>1</v>
      </c>
      <c r="B9" s="11">
        <v>2</v>
      </c>
      <c r="C9" s="11">
        <v>3</v>
      </c>
      <c r="D9" s="11">
        <v>4</v>
      </c>
      <c r="E9" s="11">
        <v>5</v>
      </c>
      <c r="F9" s="19">
        <v>6</v>
      </c>
    </row>
    <row r="10" spans="1:6" ht="27" customHeight="1" x14ac:dyDescent="0.25">
      <c r="A10" s="25" t="s">
        <v>11</v>
      </c>
      <c r="B10" s="73" t="s">
        <v>51</v>
      </c>
      <c r="C10" s="74"/>
      <c r="D10" s="74"/>
      <c r="E10" s="74"/>
      <c r="F10" s="75"/>
    </row>
    <row r="11" spans="1:6" ht="19.5" customHeight="1" x14ac:dyDescent="0.25">
      <c r="A11" s="25" t="s">
        <v>12</v>
      </c>
      <c r="B11" s="77" t="s">
        <v>13</v>
      </c>
      <c r="C11" s="78"/>
      <c r="D11" s="78"/>
      <c r="E11" s="79"/>
      <c r="F11" s="21"/>
    </row>
    <row r="12" spans="1:6" ht="33" customHeight="1" x14ac:dyDescent="0.25">
      <c r="A12" s="26" t="s">
        <v>15</v>
      </c>
      <c r="B12" s="13" t="s">
        <v>14</v>
      </c>
      <c r="C12" s="33"/>
      <c r="D12" s="33"/>
      <c r="E12" s="33"/>
      <c r="F12" s="20" t="s">
        <v>42</v>
      </c>
    </row>
    <row r="13" spans="1:6" ht="27.75" customHeight="1" x14ac:dyDescent="0.25">
      <c r="A13" s="27"/>
      <c r="B13" s="14" t="s">
        <v>65</v>
      </c>
      <c r="C13" s="42">
        <v>254.9</v>
      </c>
      <c r="D13" s="34">
        <f>28.7+57.2+36.7+54.8+38.3+25.7+29</f>
        <v>270.39999999999998</v>
      </c>
      <c r="E13" s="34">
        <f>30.6+60+38.6+60.3+42.1+28.3+31.9</f>
        <v>291.79999999999995</v>
      </c>
      <c r="F13" s="20"/>
    </row>
    <row r="14" spans="1:6" ht="18.75" customHeight="1" x14ac:dyDescent="0.25">
      <c r="A14" s="27" t="s">
        <v>17</v>
      </c>
      <c r="B14" s="15" t="s">
        <v>16</v>
      </c>
      <c r="C14" s="35"/>
      <c r="D14" s="35"/>
      <c r="E14" s="35"/>
      <c r="F14" s="20" t="s">
        <v>42</v>
      </c>
    </row>
    <row r="15" spans="1:6" ht="29.25" customHeight="1" x14ac:dyDescent="0.25">
      <c r="A15" s="43"/>
      <c r="B15" s="44" t="s">
        <v>67</v>
      </c>
      <c r="C15" s="45">
        <f>17.3+14.5+14.7+8.1</f>
        <v>54.6</v>
      </c>
      <c r="D15" s="45">
        <f>16.1+18.2+10+19.4</f>
        <v>63.699999999999996</v>
      </c>
      <c r="E15" s="34">
        <f>17.4+19.2+10.5+21.3</f>
        <v>68.399999999999991</v>
      </c>
      <c r="F15" s="20"/>
    </row>
    <row r="16" spans="1:6" s="9" customFormat="1" ht="33.75" customHeight="1" x14ac:dyDescent="0.25">
      <c r="A16" s="43"/>
      <c r="B16" s="44" t="s">
        <v>68</v>
      </c>
      <c r="C16" s="46">
        <f>0.7+0.7+2.4+1.25-0.05</f>
        <v>5</v>
      </c>
      <c r="D16" s="46">
        <f>0.8+0.8+1.9+2.5</f>
        <v>6</v>
      </c>
      <c r="E16" s="36">
        <f>0.8+0.8+2+2.6</f>
        <v>6.2</v>
      </c>
      <c r="F16" s="29"/>
    </row>
    <row r="17" spans="1:6" ht="42" customHeight="1" x14ac:dyDescent="0.25">
      <c r="A17" s="43" t="s">
        <v>19</v>
      </c>
      <c r="B17" s="44" t="s">
        <v>18</v>
      </c>
      <c r="C17" s="46"/>
      <c r="D17" s="46"/>
      <c r="E17" s="37"/>
      <c r="F17" s="20" t="s">
        <v>43</v>
      </c>
    </row>
    <row r="18" spans="1:6" ht="27" customHeight="1" x14ac:dyDescent="0.25">
      <c r="A18" s="43"/>
      <c r="B18" s="44" t="s">
        <v>67</v>
      </c>
      <c r="C18" s="46">
        <v>55</v>
      </c>
      <c r="D18" s="46">
        <f>155-100</f>
        <v>55</v>
      </c>
      <c r="E18" s="37">
        <f>155-100</f>
        <v>55</v>
      </c>
      <c r="F18" s="20"/>
    </row>
    <row r="19" spans="1:6" ht="28.5" customHeight="1" x14ac:dyDescent="0.25">
      <c r="A19" s="47" t="s">
        <v>63</v>
      </c>
      <c r="B19" s="48" t="s">
        <v>64</v>
      </c>
      <c r="C19" s="46"/>
      <c r="D19" s="46"/>
      <c r="E19" s="37"/>
      <c r="F19" s="20"/>
    </row>
    <row r="20" spans="1:6" ht="28.5" customHeight="1" x14ac:dyDescent="0.25">
      <c r="A20" s="43"/>
      <c r="B20" s="44" t="s">
        <v>67</v>
      </c>
      <c r="C20" s="49">
        <v>379</v>
      </c>
      <c r="D20" s="50">
        <f>19.2+41.3+11.6+23.9+14.5+26.1+15.7+19.3</f>
        <v>171.6</v>
      </c>
      <c r="E20" s="38">
        <f>19.9+44.4+12.2+26.3+15.2+28.7+17.2+21.2</f>
        <v>185.09999999999997</v>
      </c>
      <c r="F20" s="30"/>
    </row>
    <row r="21" spans="1:6" ht="28.5" customHeight="1" x14ac:dyDescent="0.25">
      <c r="A21" s="43" t="s">
        <v>21</v>
      </c>
      <c r="B21" s="44" t="s">
        <v>20</v>
      </c>
      <c r="C21" s="46"/>
      <c r="D21" s="46"/>
      <c r="E21" s="37"/>
      <c r="F21" s="20" t="s">
        <v>42</v>
      </c>
    </row>
    <row r="22" spans="1:6" ht="30" customHeight="1" x14ac:dyDescent="0.25">
      <c r="A22" s="43"/>
      <c r="B22" s="44" t="s">
        <v>67</v>
      </c>
      <c r="C22" s="46">
        <f>4.6+2.9+4.6+15.2+6.9+20.2+20.7+6</f>
        <v>81.099999999999994</v>
      </c>
      <c r="D22" s="46">
        <f>12.2+10.9+9+35.8+23+31.1+9.7+8.6</f>
        <v>140.29999999999998</v>
      </c>
      <c r="E22" s="37">
        <f>13.1+11+9.5+39.4+26.1+34.2+10.7+9.5</f>
        <v>153.5</v>
      </c>
      <c r="F22" s="20"/>
    </row>
    <row r="23" spans="1:6" ht="45.75" customHeight="1" x14ac:dyDescent="0.25">
      <c r="A23" s="43" t="s">
        <v>22</v>
      </c>
      <c r="B23" s="44" t="s">
        <v>46</v>
      </c>
      <c r="C23" s="46"/>
      <c r="D23" s="46"/>
      <c r="E23" s="37"/>
      <c r="F23" s="20" t="s">
        <v>43</v>
      </c>
    </row>
    <row r="24" spans="1:6" ht="27.75" customHeight="1" x14ac:dyDescent="0.25">
      <c r="A24" s="43"/>
      <c r="B24" s="44" t="s">
        <v>67</v>
      </c>
      <c r="C24" s="46">
        <v>24</v>
      </c>
      <c r="D24" s="46">
        <v>3</v>
      </c>
      <c r="E24" s="37">
        <v>3</v>
      </c>
      <c r="F24" s="20"/>
    </row>
    <row r="25" spans="1:6" x14ac:dyDescent="0.25">
      <c r="A25" s="51" t="s">
        <v>23</v>
      </c>
      <c r="B25" s="52" t="s">
        <v>25</v>
      </c>
      <c r="C25" s="53"/>
      <c r="D25" s="54"/>
      <c r="E25" s="1"/>
      <c r="F25" s="20"/>
    </row>
    <row r="26" spans="1:6" x14ac:dyDescent="0.25">
      <c r="A26" s="51" t="s">
        <v>24</v>
      </c>
      <c r="B26" s="80" t="s">
        <v>26</v>
      </c>
      <c r="C26" s="81"/>
      <c r="D26" s="81"/>
      <c r="E26" s="82"/>
      <c r="F26" s="20"/>
    </row>
    <row r="27" spans="1:6" ht="30.75" customHeight="1" x14ac:dyDescent="0.25">
      <c r="A27" s="43" t="s">
        <v>27</v>
      </c>
      <c r="B27" s="55" t="s">
        <v>47</v>
      </c>
      <c r="C27" s="56"/>
      <c r="D27" s="56"/>
      <c r="E27" s="2"/>
      <c r="F27" s="20" t="s">
        <v>44</v>
      </c>
    </row>
    <row r="28" spans="1:6" ht="31.5" customHeight="1" x14ac:dyDescent="0.25">
      <c r="A28" s="51"/>
      <c r="B28" s="55" t="s">
        <v>67</v>
      </c>
      <c r="C28" s="56">
        <v>15.4</v>
      </c>
      <c r="D28" s="56">
        <v>13.5</v>
      </c>
      <c r="E28" s="39">
        <v>15.4</v>
      </c>
      <c r="F28" s="20"/>
    </row>
    <row r="29" spans="1:6" x14ac:dyDescent="0.25">
      <c r="A29" s="51" t="s">
        <v>28</v>
      </c>
      <c r="B29" s="80" t="s">
        <v>29</v>
      </c>
      <c r="C29" s="81"/>
      <c r="D29" s="81"/>
      <c r="E29" s="82"/>
      <c r="F29" s="20"/>
    </row>
    <row r="30" spans="1:6" ht="27.75" customHeight="1" x14ac:dyDescent="0.25">
      <c r="A30" s="43" t="s">
        <v>30</v>
      </c>
      <c r="B30" s="57" t="s">
        <v>31</v>
      </c>
      <c r="C30" s="58"/>
      <c r="D30" s="58"/>
      <c r="E30" s="40"/>
      <c r="F30" s="20" t="s">
        <v>45</v>
      </c>
    </row>
    <row r="31" spans="1:6" ht="15.75" hidden="1" customHeight="1" x14ac:dyDescent="0.25">
      <c r="A31" s="43"/>
      <c r="B31" s="59" t="s">
        <v>69</v>
      </c>
      <c r="C31" s="60"/>
      <c r="D31" s="60"/>
      <c r="E31" s="3"/>
      <c r="F31" s="20"/>
    </row>
    <row r="32" spans="1:6" ht="30.75" hidden="1" customHeight="1" x14ac:dyDescent="0.25">
      <c r="A32" s="43"/>
      <c r="B32" s="59" t="s">
        <v>70</v>
      </c>
      <c r="C32" s="60"/>
      <c r="D32" s="60"/>
      <c r="E32" s="3"/>
      <c r="F32" s="20"/>
    </row>
    <row r="33" spans="1:6" ht="29.25" customHeight="1" x14ac:dyDescent="0.25">
      <c r="A33" s="43"/>
      <c r="B33" s="44" t="s">
        <v>67</v>
      </c>
      <c r="C33" s="60">
        <f>93+1.1+2.6</f>
        <v>96.699999999999989</v>
      </c>
      <c r="D33" s="60">
        <f>50+2.6</f>
        <v>52.6</v>
      </c>
      <c r="E33" s="41">
        <v>50</v>
      </c>
      <c r="F33" s="31"/>
    </row>
    <row r="34" spans="1:6" ht="59.25" customHeight="1" x14ac:dyDescent="0.25">
      <c r="A34" s="43"/>
      <c r="B34" s="44" t="s">
        <v>71</v>
      </c>
      <c r="C34" s="60">
        <v>30.1</v>
      </c>
      <c r="D34" s="60">
        <v>25.1</v>
      </c>
      <c r="E34" s="3">
        <v>20.5</v>
      </c>
      <c r="F34" s="20"/>
    </row>
    <row r="35" spans="1:6" ht="36" customHeight="1" x14ac:dyDescent="0.25">
      <c r="A35" s="43" t="s">
        <v>32</v>
      </c>
      <c r="B35" s="61" t="s">
        <v>33</v>
      </c>
      <c r="C35" s="60"/>
      <c r="D35" s="60"/>
      <c r="E35" s="3"/>
      <c r="F35" s="20" t="s">
        <v>45</v>
      </c>
    </row>
    <row r="36" spans="1:6" ht="31.5" hidden="1" customHeight="1" x14ac:dyDescent="0.25">
      <c r="A36" s="43"/>
      <c r="B36" s="62" t="s">
        <v>72</v>
      </c>
      <c r="C36" s="60"/>
      <c r="D36" s="60"/>
      <c r="E36" s="3"/>
      <c r="F36" s="20"/>
    </row>
    <row r="37" spans="1:6" ht="49.5" hidden="1" customHeight="1" x14ac:dyDescent="0.25">
      <c r="A37" s="43"/>
      <c r="B37" s="63" t="s">
        <v>73</v>
      </c>
      <c r="C37" s="60"/>
      <c r="D37" s="60"/>
      <c r="E37" s="3"/>
      <c r="F37" s="20"/>
    </row>
    <row r="38" spans="1:6" ht="58.5" customHeight="1" x14ac:dyDescent="0.25">
      <c r="A38" s="43"/>
      <c r="B38" s="44" t="s">
        <v>71</v>
      </c>
      <c r="C38" s="60">
        <v>115.6</v>
      </c>
      <c r="D38" s="60">
        <v>110.9</v>
      </c>
      <c r="E38" s="3">
        <v>100.1</v>
      </c>
      <c r="F38" s="20"/>
    </row>
    <row r="39" spans="1:6" ht="33.75" customHeight="1" x14ac:dyDescent="0.25">
      <c r="A39" s="43" t="s">
        <v>34</v>
      </c>
      <c r="B39" s="64" t="s">
        <v>35</v>
      </c>
      <c r="C39" s="60"/>
      <c r="D39" s="60"/>
      <c r="E39" s="3"/>
      <c r="F39" s="20" t="s">
        <v>45</v>
      </c>
    </row>
    <row r="40" spans="1:6" ht="22.5" hidden="1" customHeight="1" x14ac:dyDescent="0.25">
      <c r="A40" s="43"/>
      <c r="B40" s="64" t="s">
        <v>69</v>
      </c>
      <c r="C40" s="60"/>
      <c r="D40" s="60"/>
      <c r="E40" s="3"/>
      <c r="F40" s="20"/>
    </row>
    <row r="41" spans="1:6" ht="33.75" customHeight="1" x14ac:dyDescent="0.25">
      <c r="A41" s="43"/>
      <c r="B41" s="44" t="s">
        <v>67</v>
      </c>
      <c r="C41" s="60">
        <v>40</v>
      </c>
      <c r="D41" s="60">
        <v>40</v>
      </c>
      <c r="E41" s="41">
        <v>40</v>
      </c>
      <c r="F41" s="20"/>
    </row>
    <row r="42" spans="1:6" ht="60.75" customHeight="1" x14ac:dyDescent="0.25">
      <c r="A42" s="43"/>
      <c r="B42" s="44" t="s">
        <v>71</v>
      </c>
      <c r="C42" s="60">
        <v>35.5</v>
      </c>
      <c r="D42" s="60">
        <v>49.4</v>
      </c>
      <c r="E42" s="3">
        <v>49.4</v>
      </c>
      <c r="F42" s="20"/>
    </row>
    <row r="43" spans="1:6" ht="33.75" customHeight="1" x14ac:dyDescent="0.25">
      <c r="A43" s="43" t="s">
        <v>37</v>
      </c>
      <c r="B43" s="44" t="s">
        <v>36</v>
      </c>
      <c r="C43" s="60"/>
      <c r="D43" s="60"/>
      <c r="E43" s="3"/>
      <c r="F43" s="20" t="s">
        <v>45</v>
      </c>
    </row>
    <row r="44" spans="1:6" ht="57" customHeight="1" x14ac:dyDescent="0.25">
      <c r="A44" s="43"/>
      <c r="B44" s="44" t="s">
        <v>71</v>
      </c>
      <c r="C44" s="60">
        <v>47.6</v>
      </c>
      <c r="D44" s="60">
        <v>47.6</v>
      </c>
      <c r="E44" s="3">
        <v>63</v>
      </c>
      <c r="F44" s="20"/>
    </row>
    <row r="45" spans="1:6" ht="48" customHeight="1" x14ac:dyDescent="0.25">
      <c r="A45" s="43" t="s">
        <v>38</v>
      </c>
      <c r="B45" s="44" t="s">
        <v>39</v>
      </c>
      <c r="C45" s="60"/>
      <c r="D45" s="60"/>
      <c r="E45" s="3"/>
      <c r="F45" s="29" t="s">
        <v>44</v>
      </c>
    </row>
    <row r="46" spans="1:6" ht="33.75" hidden="1" customHeight="1" x14ac:dyDescent="0.25">
      <c r="A46" s="43"/>
      <c r="B46" s="44" t="s">
        <v>67</v>
      </c>
      <c r="C46" s="60"/>
      <c r="D46" s="60"/>
      <c r="E46" s="3"/>
      <c r="F46" s="20"/>
    </row>
    <row r="47" spans="1:6" ht="60.75" customHeight="1" x14ac:dyDescent="0.25">
      <c r="A47" s="43"/>
      <c r="B47" s="44" t="s">
        <v>71</v>
      </c>
      <c r="C47" s="60">
        <v>17.5</v>
      </c>
      <c r="D47" s="60">
        <v>13</v>
      </c>
      <c r="E47" s="3">
        <v>13</v>
      </c>
      <c r="F47" s="20"/>
    </row>
    <row r="48" spans="1:6" ht="35.25" customHeight="1" x14ac:dyDescent="0.25">
      <c r="A48" s="43"/>
      <c r="B48" s="44" t="s">
        <v>67</v>
      </c>
      <c r="C48" s="60">
        <v>12</v>
      </c>
      <c r="D48" s="60">
        <f>6+10</f>
        <v>16</v>
      </c>
      <c r="E48" s="3">
        <f>6+10</f>
        <v>16</v>
      </c>
      <c r="F48" s="20"/>
    </row>
    <row r="49" spans="1:6" ht="21.75" customHeight="1" x14ac:dyDescent="0.25">
      <c r="A49" s="43" t="s">
        <v>40</v>
      </c>
      <c r="B49" s="44" t="s">
        <v>41</v>
      </c>
      <c r="C49" s="60"/>
      <c r="D49" s="60"/>
      <c r="E49" s="3"/>
      <c r="F49" s="20" t="s">
        <v>45</v>
      </c>
    </row>
    <row r="50" spans="1:6" ht="32.25" customHeight="1" x14ac:dyDescent="0.25">
      <c r="A50" s="43"/>
      <c r="B50" s="65" t="s">
        <v>74</v>
      </c>
      <c r="C50" s="60">
        <v>8.8000000000000007</v>
      </c>
      <c r="D50" s="60">
        <v>158.4</v>
      </c>
      <c r="E50" s="3"/>
      <c r="F50" s="32"/>
    </row>
    <row r="51" spans="1:6" ht="29.25" customHeight="1" x14ac:dyDescent="0.25">
      <c r="A51" s="43"/>
      <c r="B51" s="64" t="s">
        <v>75</v>
      </c>
      <c r="C51" s="60">
        <v>1.6</v>
      </c>
      <c r="D51" s="60">
        <v>28</v>
      </c>
      <c r="E51" s="3"/>
      <c r="F51" s="32"/>
    </row>
    <row r="52" spans="1:6" ht="32.25" customHeight="1" x14ac:dyDescent="0.25">
      <c r="A52" s="43"/>
      <c r="B52" s="44" t="s">
        <v>67</v>
      </c>
      <c r="C52" s="60">
        <v>55.7</v>
      </c>
      <c r="D52" s="60">
        <v>100.4</v>
      </c>
      <c r="E52" s="3"/>
      <c r="F52" s="20"/>
    </row>
    <row r="53" spans="1:6" x14ac:dyDescent="0.25">
      <c r="A53" s="76" t="s">
        <v>48</v>
      </c>
      <c r="B53" s="76"/>
      <c r="C53" s="66"/>
      <c r="D53" s="66"/>
      <c r="E53" s="6"/>
      <c r="F53" s="20"/>
    </row>
    <row r="54" spans="1:6" ht="30" x14ac:dyDescent="0.25">
      <c r="A54" s="67"/>
      <c r="B54" s="48" t="s">
        <v>2</v>
      </c>
      <c r="C54" s="68">
        <f>+C56+C57+C58+C59+C60+C61</f>
        <v>1330.1499999999999</v>
      </c>
      <c r="D54" s="68">
        <f t="shared" ref="D54:E54" si="0">+D56+D57+D58+D59+D60+D61</f>
        <v>1364.9</v>
      </c>
      <c r="E54" s="7">
        <f t="shared" si="0"/>
        <v>1130.3999999999999</v>
      </c>
      <c r="F54" s="20"/>
    </row>
    <row r="55" spans="1:6" x14ac:dyDescent="0.25">
      <c r="A55" s="47"/>
      <c r="B55" s="48" t="s">
        <v>3</v>
      </c>
      <c r="C55" s="68"/>
      <c r="D55" s="68"/>
      <c r="E55" s="7"/>
      <c r="F55" s="20"/>
    </row>
    <row r="56" spans="1:6" ht="45.75" customHeight="1" x14ac:dyDescent="0.25">
      <c r="A56" s="47"/>
      <c r="B56" s="48" t="s">
        <v>4</v>
      </c>
      <c r="C56" s="56">
        <f>+C13+C15+C18+C20+C22+C24+C28+C33+C37+C48+C41+C46+C51+C52</f>
        <v>1070</v>
      </c>
      <c r="D56" s="56">
        <f>+D13+D15+D18+D20+D22+D24+D28+D33+D37+D48+D41+D46+D51+D52</f>
        <v>954.49999999999989</v>
      </c>
      <c r="E56" s="2">
        <f t="shared" ref="E56" si="1">+E13+E15+E18+E20+E22+E24+E28+E33+E37+E48+E41+E46+E51+E52</f>
        <v>878.19999999999993</v>
      </c>
      <c r="F56" s="20"/>
    </row>
    <row r="57" spans="1:6" ht="32.450000000000003" customHeight="1" x14ac:dyDescent="0.25">
      <c r="A57" s="47"/>
      <c r="B57" s="48" t="s">
        <v>5</v>
      </c>
      <c r="C57" s="56">
        <f>+C34+C38+C42+C44+C47</f>
        <v>246.29999999999998</v>
      </c>
      <c r="D57" s="56">
        <f t="shared" ref="D57:E57" si="2">+D34+D38+D42+D44+D47</f>
        <v>246</v>
      </c>
      <c r="E57" s="2">
        <f t="shared" si="2"/>
        <v>246</v>
      </c>
      <c r="F57" s="20"/>
    </row>
    <row r="58" spans="1:6" ht="18" customHeight="1" x14ac:dyDescent="0.25">
      <c r="A58" s="47"/>
      <c r="B58" s="48" t="s">
        <v>6</v>
      </c>
      <c r="C58" s="56">
        <v>5</v>
      </c>
      <c r="D58" s="56">
        <f t="shared" ref="D58" si="3">+D16</f>
        <v>6</v>
      </c>
      <c r="E58" s="2">
        <f t="shared" ref="E58" si="4">+E16</f>
        <v>6.2</v>
      </c>
      <c r="F58" s="20"/>
    </row>
    <row r="59" spans="1:6" ht="35.25" customHeight="1" x14ac:dyDescent="0.25">
      <c r="A59" s="47"/>
      <c r="B59" s="48" t="s">
        <v>7</v>
      </c>
      <c r="C59" s="56">
        <f>+C31+C36+C40+C50</f>
        <v>8.8000000000000007</v>
      </c>
      <c r="D59" s="56">
        <f t="shared" ref="D59" si="5">+D31+D36+D40+D50</f>
        <v>158.4</v>
      </c>
      <c r="E59" s="2">
        <f t="shared" ref="E59" si="6">+E31+E36+E40+E50</f>
        <v>0</v>
      </c>
      <c r="F59" s="20"/>
    </row>
    <row r="60" spans="1:6" ht="14.25" customHeight="1" x14ac:dyDescent="0.25">
      <c r="A60" s="47"/>
      <c r="B60" s="48" t="s">
        <v>8</v>
      </c>
      <c r="C60" s="56">
        <f t="shared" ref="C60:D60" si="7">+C32</f>
        <v>0</v>
      </c>
      <c r="D60" s="56">
        <f t="shared" si="7"/>
        <v>0</v>
      </c>
      <c r="E60" s="2">
        <f t="shared" ref="E60" si="8">+E32</f>
        <v>0</v>
      </c>
      <c r="F60" s="20"/>
    </row>
    <row r="61" spans="1:6" ht="17.25" customHeight="1" x14ac:dyDescent="0.25">
      <c r="A61" s="47"/>
      <c r="B61" s="48" t="s">
        <v>9</v>
      </c>
      <c r="C61" s="56">
        <v>0.05</v>
      </c>
      <c r="D61" s="68"/>
      <c r="E61" s="7"/>
      <c r="F61" s="20"/>
    </row>
    <row r="62" spans="1:6" ht="15.75" customHeight="1" x14ac:dyDescent="0.25">
      <c r="A62" s="26"/>
      <c r="B62" s="10" t="s">
        <v>50</v>
      </c>
      <c r="C62" s="2"/>
      <c r="D62" s="2"/>
      <c r="E62" s="2"/>
      <c r="F62" s="20"/>
    </row>
    <row r="63" spans="1:6" ht="33" customHeight="1" x14ac:dyDescent="0.25">
      <c r="A63" s="26"/>
      <c r="B63" s="16" t="s">
        <v>66</v>
      </c>
      <c r="C63" s="7">
        <f>+C54+C62</f>
        <v>1330.1499999999999</v>
      </c>
      <c r="D63" s="7">
        <f t="shared" ref="D63" si="9">+D54+D62</f>
        <v>1364.9</v>
      </c>
      <c r="E63" s="7">
        <f t="shared" ref="E63" si="10">+E54+E62</f>
        <v>1130.3999999999999</v>
      </c>
      <c r="F63" s="20"/>
    </row>
    <row r="64" spans="1:6" ht="30" customHeight="1" x14ac:dyDescent="0.25">
      <c r="A64" s="26"/>
      <c r="B64" s="10" t="s">
        <v>49</v>
      </c>
      <c r="C64" s="7"/>
      <c r="D64" s="7"/>
      <c r="E64" s="7"/>
      <c r="F64" s="20"/>
    </row>
    <row r="65" spans="1:6" ht="47.25" customHeight="1" x14ac:dyDescent="0.25">
      <c r="A65" s="26"/>
      <c r="B65" s="10" t="s">
        <v>10</v>
      </c>
      <c r="C65" s="7">
        <f>+C63*100/885.6-100</f>
        <v>50.197606142728091</v>
      </c>
      <c r="D65" s="7">
        <f>+D63*100/C63-100</f>
        <v>2.6124873134609032</v>
      </c>
      <c r="E65" s="7">
        <f>+E63*100/D63-100</f>
        <v>-17.180745842186255</v>
      </c>
      <c r="F65" s="20"/>
    </row>
    <row r="66" spans="1:6" ht="7.5" customHeight="1" x14ac:dyDescent="0.25">
      <c r="A66" s="70"/>
      <c r="B66" s="70"/>
      <c r="C66" s="70"/>
      <c r="D66" s="70"/>
      <c r="E66" s="70"/>
      <c r="F66" s="70"/>
    </row>
    <row r="67" spans="1:6" ht="9.75" customHeight="1" x14ac:dyDescent="0.25">
      <c r="A67" s="71" t="s">
        <v>56</v>
      </c>
      <c r="B67" s="71"/>
      <c r="C67" s="71"/>
      <c r="D67" s="71"/>
      <c r="E67" s="71"/>
      <c r="F67" s="71"/>
    </row>
    <row r="68" spans="1:6" ht="11.25" customHeight="1" x14ac:dyDescent="0.25">
      <c r="C68" s="12"/>
      <c r="D68" s="12"/>
      <c r="E68" s="12"/>
    </row>
  </sheetData>
  <mergeCells count="12">
    <mergeCell ref="A67:F67"/>
    <mergeCell ref="A6:F6"/>
    <mergeCell ref="B10:F10"/>
    <mergeCell ref="A53:B53"/>
    <mergeCell ref="B11:E11"/>
    <mergeCell ref="B26:E26"/>
    <mergeCell ref="B29:E29"/>
    <mergeCell ref="C1:F1"/>
    <mergeCell ref="C4:F4"/>
    <mergeCell ref="C3:F3"/>
    <mergeCell ref="C2:F2"/>
    <mergeCell ref="A66:F66"/>
  </mergeCells>
  <pageMargins left="1.1811023622047245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lentelė</vt:lpstr>
      <vt:lpstr>'2 lentelė'!Print_Titles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mazeikiai mazeikiai</dc:creator>
  <cp:lastModifiedBy>Sigutė Jucytė</cp:lastModifiedBy>
  <cp:lastPrinted>2025-02-14T07:45:02Z</cp:lastPrinted>
  <dcterms:created xsi:type="dcterms:W3CDTF">2023-12-14T10:58:00Z</dcterms:created>
  <dcterms:modified xsi:type="dcterms:W3CDTF">2025-02-14T09:12:26Z</dcterms:modified>
</cp:coreProperties>
</file>