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odeta\Documents\SKYRIUS\Tarybos sprendimų projektai\Programa\2025 02 27 T1-\"/>
    </mc:Choice>
  </mc:AlternateContent>
  <xr:revisionPtr revIDLastSave="0" documentId="13_ncr:1_{064AB4E6-7888-4EA2-ABDC-ED10E9C02A84}" xr6:coauthVersionLast="47" xr6:coauthVersionMax="47" xr10:uidLastSave="{00000000-0000-0000-0000-000000000000}"/>
  <bookViews>
    <workbookView xWindow="-120" yWindow="-120" windowWidth="20730" windowHeight="11040" xr2:uid="{9EB92D3B-1F7C-46FB-B44E-ABFE31AEBCA9}"/>
  </bookViews>
  <sheets>
    <sheet name="2 lentelė " sheetId="7" r:id="rId1"/>
    <sheet name="priemone" sheetId="5" r:id="rId2"/>
  </sheets>
  <definedNames>
    <definedName name="_xlnm.Print_Area" localSheetId="0">'2 lentelė '!$A$1:$I$104</definedName>
    <definedName name="_xlnm.Print_Titles" localSheetId="0">'2 lentelė '!$8:$8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2" i="7" l="1"/>
  <c r="B75" i="7"/>
  <c r="F60" i="7"/>
  <c r="F17" i="7"/>
  <c r="F69" i="7" l="1"/>
  <c r="F98" i="7"/>
  <c r="F15" i="7"/>
  <c r="F48" i="7"/>
  <c r="F18" i="7"/>
  <c r="F19" i="7"/>
  <c r="F59" i="7"/>
  <c r="F78" i="7"/>
  <c r="F25" i="7"/>
  <c r="H71" i="7"/>
  <c r="G71" i="7"/>
  <c r="F71" i="7"/>
  <c r="E89" i="7"/>
  <c r="E88" i="7" s="1"/>
  <c r="E87" i="7"/>
  <c r="E86" i="7"/>
  <c r="E85" i="7"/>
  <c r="E84" i="7"/>
  <c r="E79" i="7"/>
  <c r="E77" i="7"/>
  <c r="E75" i="7"/>
  <c r="E72" i="7"/>
  <c r="E70" i="7"/>
  <c r="E68" i="7"/>
  <c r="E67" i="7" s="1"/>
  <c r="E66" i="7"/>
  <c r="E63" i="7" s="1"/>
  <c r="E59" i="7"/>
  <c r="E58" i="7" s="1"/>
  <c r="E56" i="7"/>
  <c r="E54" i="7"/>
  <c r="E52" i="7"/>
  <c r="E50" i="7"/>
  <c r="E48" i="7"/>
  <c r="E47" i="7" s="1"/>
  <c r="E45" i="7"/>
  <c r="E43" i="7"/>
  <c r="E40" i="7"/>
  <c r="E38" i="7"/>
  <c r="E37" i="7"/>
  <c r="E36" i="7" s="1"/>
  <c r="E32" i="7"/>
  <c r="E31" i="7" s="1"/>
  <c r="E27" i="7"/>
  <c r="E26" i="7" s="1"/>
  <c r="E24" i="7"/>
  <c r="E22" i="7"/>
  <c r="E19" i="7"/>
  <c r="E18" i="7"/>
  <c r="E17" i="7"/>
  <c r="E16" i="7"/>
  <c r="E14" i="7"/>
  <c r="E13" i="7"/>
  <c r="E12" i="7" s="1"/>
  <c r="D89" i="7" l="1"/>
  <c r="D88" i="7"/>
  <c r="D87" i="7"/>
  <c r="D86" i="7" s="1"/>
  <c r="D79" i="7"/>
  <c r="D77" i="7"/>
  <c r="D75" i="7"/>
  <c r="C75" i="7"/>
  <c r="G75" i="7"/>
  <c r="F76" i="7"/>
  <c r="F75" i="7" s="1"/>
  <c r="B77" i="7"/>
  <c r="C77" i="7"/>
  <c r="F77" i="7"/>
  <c r="G77" i="7"/>
  <c r="B79" i="7"/>
  <c r="C79" i="7"/>
  <c r="F79" i="7"/>
  <c r="G79" i="7"/>
  <c r="B81" i="7"/>
  <c r="G84" i="7"/>
  <c r="C85" i="7"/>
  <c r="C84" i="7" s="1"/>
  <c r="F85" i="7"/>
  <c r="F84" i="7" s="1"/>
  <c r="G86" i="7"/>
  <c r="C87" i="7"/>
  <c r="C86" i="7" s="1"/>
  <c r="F87" i="7"/>
  <c r="F86" i="7" s="1"/>
  <c r="C89" i="7"/>
  <c r="C88" i="7" s="1"/>
  <c r="F89" i="7"/>
  <c r="F88" i="7" s="1"/>
  <c r="G89" i="7"/>
  <c r="G88" i="7" s="1"/>
  <c r="D72" i="7"/>
  <c r="D70" i="7"/>
  <c r="D67" i="7"/>
  <c r="D63" i="7"/>
  <c r="D58" i="7"/>
  <c r="D56" i="7"/>
  <c r="D54" i="7"/>
  <c r="D50" i="7"/>
  <c r="D47" i="7"/>
  <c r="D45" i="7"/>
  <c r="D43" i="7"/>
  <c r="D40" i="7"/>
  <c r="D36" i="7"/>
  <c r="D31" i="7"/>
  <c r="D27" i="7"/>
  <c r="D26" i="7" s="1"/>
  <c r="D24" i="7"/>
  <c r="D22" i="7"/>
  <c r="D17" i="7"/>
  <c r="D16" i="7" s="1"/>
  <c r="D14" i="7"/>
  <c r="D13" i="7"/>
  <c r="D12" i="7" s="1"/>
  <c r="F67" i="7" l="1"/>
  <c r="J18" i="7"/>
  <c r="F14" i="7"/>
  <c r="H12" i="7"/>
  <c r="G12" i="7"/>
  <c r="F13" i="7"/>
  <c r="F12" i="7"/>
  <c r="H58" i="7"/>
  <c r="F33" i="7"/>
  <c r="G16" i="7"/>
  <c r="H87" i="7"/>
  <c r="H86" i="7" s="1"/>
  <c r="H89" i="7"/>
  <c r="H88" i="7" s="1"/>
  <c r="H16" i="7"/>
  <c r="F95" i="7"/>
  <c r="G31" i="7"/>
  <c r="H31" i="7"/>
  <c r="C31" i="7"/>
  <c r="C19" i="7"/>
  <c r="C18" i="7"/>
  <c r="C37" i="7"/>
  <c r="C36" i="7" s="1"/>
  <c r="C70" i="7"/>
  <c r="C72" i="7"/>
  <c r="C13" i="7"/>
  <c r="C12" i="7" s="1"/>
  <c r="C17" i="7"/>
  <c r="C27" i="7"/>
  <c r="C26" i="7" s="1"/>
  <c r="C59" i="7"/>
  <c r="C58" i="7" s="1"/>
  <c r="C67" i="7"/>
  <c r="C63" i="7"/>
  <c r="C56" i="7"/>
  <c r="C54" i="7"/>
  <c r="C50" i="7"/>
  <c r="C47" i="7"/>
  <c r="C45" i="7"/>
  <c r="C43" i="7"/>
  <c r="C40" i="7"/>
  <c r="C24" i="7"/>
  <c r="C22" i="7"/>
  <c r="C14" i="7"/>
  <c r="H47" i="7"/>
  <c r="H84" i="7"/>
  <c r="F70" i="7"/>
  <c r="F72" i="7"/>
  <c r="H79" i="7"/>
  <c r="H77" i="7"/>
  <c r="H75" i="7"/>
  <c r="H72" i="7"/>
  <c r="H70" i="7"/>
  <c r="H67" i="7"/>
  <c r="H63" i="7"/>
  <c r="H56" i="7"/>
  <c r="H54" i="7"/>
  <c r="H50" i="7"/>
  <c r="H45" i="7"/>
  <c r="H43" i="7"/>
  <c r="H40" i="7"/>
  <c r="H36" i="7"/>
  <c r="H26" i="7"/>
  <c r="H24" i="7"/>
  <c r="H22" i="7"/>
  <c r="H14" i="7"/>
  <c r="H95" i="7"/>
  <c r="G95" i="7"/>
  <c r="G72" i="7"/>
  <c r="G70" i="7"/>
  <c r="G94" i="7" s="1"/>
  <c r="G67" i="7"/>
  <c r="B67" i="7"/>
  <c r="G63" i="7"/>
  <c r="F63" i="7"/>
  <c r="B63" i="7"/>
  <c r="B61" i="7"/>
  <c r="G58" i="7"/>
  <c r="F58" i="7"/>
  <c r="B58" i="7"/>
  <c r="G56" i="7"/>
  <c r="F56" i="7"/>
  <c r="B56" i="7"/>
  <c r="G54" i="7"/>
  <c r="F54" i="7"/>
  <c r="B54" i="7"/>
  <c r="B52" i="7"/>
  <c r="G50" i="7"/>
  <c r="F50" i="7"/>
  <c r="B50" i="7"/>
  <c r="G47" i="7"/>
  <c r="F47" i="7"/>
  <c r="B47" i="7"/>
  <c r="G45" i="7"/>
  <c r="F45" i="7"/>
  <c r="B45" i="7"/>
  <c r="G43" i="7"/>
  <c r="F43" i="7"/>
  <c r="B43" i="7"/>
  <c r="G40" i="7"/>
  <c r="F40" i="7"/>
  <c r="B40" i="7"/>
  <c r="B38" i="7"/>
  <c r="G36" i="7"/>
  <c r="F36" i="7"/>
  <c r="B36" i="7"/>
  <c r="B34" i="7"/>
  <c r="B31" i="7"/>
  <c r="B28" i="7"/>
  <c r="G26" i="7"/>
  <c r="F26" i="7"/>
  <c r="B26" i="7"/>
  <c r="G24" i="7"/>
  <c r="F24" i="7"/>
  <c r="B24" i="7"/>
  <c r="G22" i="7"/>
  <c r="B22" i="7"/>
  <c r="B16" i="7"/>
  <c r="B14" i="7"/>
  <c r="B12" i="7"/>
  <c r="G14" i="7"/>
  <c r="F94" i="7" l="1"/>
  <c r="H94" i="7"/>
  <c r="C93" i="7"/>
  <c r="C16" i="7"/>
  <c r="C94" i="7"/>
  <c r="C95" i="7"/>
  <c r="F16" i="7"/>
  <c r="F93" i="7" s="1"/>
  <c r="H93" i="7"/>
  <c r="G93" i="7"/>
  <c r="G91" i="7" s="1"/>
  <c r="G100" i="7" s="1"/>
  <c r="F31" i="7"/>
  <c r="C91" i="7" l="1"/>
  <c r="C100" i="7" s="1"/>
  <c r="C102" i="7" s="1"/>
  <c r="F91" i="7"/>
  <c r="F100" i="7" s="1"/>
  <c r="G102" i="7" s="1"/>
  <c r="H91" i="7"/>
  <c r="H100" i="7" s="1"/>
  <c r="H102" i="7" s="1"/>
  <c r="F102" i="7" l="1"/>
</calcChain>
</file>

<file path=xl/sharedStrings.xml><?xml version="1.0" encoding="utf-8"?>
<sst xmlns="http://schemas.openxmlformats.org/spreadsheetml/2006/main" count="608" uniqueCount="566">
  <si>
    <t>Programos uždavinio, priemonės kodas ir požymis</t>
  </si>
  <si>
    <t>Tikslo, uždavinio, priemonės pavadinimas, finansavimo šaltiniai</t>
  </si>
  <si>
    <t>1. Savivaldybės biudžetas (įskaitant skolintas lėšas)</t>
  </si>
  <si>
    <t>1.2. Lietuvos Respublikos valstybės biudžeto dotacijos</t>
  </si>
  <si>
    <t>1.3. Pajamų įmokos ir kitos pajamos</t>
  </si>
  <si>
    <t>1.4. Europos Sąjungos ir kitos tarptautinės finansinės paramos lėšos</t>
  </si>
  <si>
    <t>1.5. Skolintos lėšos</t>
  </si>
  <si>
    <t>1.6. Ankstesnių metų likučiai</t>
  </si>
  <si>
    <t>Asignavimų ir kitų lėšų pokytis, palyginti su ankstesnių metų patvirtintų asignavimų ir kitų lėšų planu</t>
  </si>
  <si>
    <t>IŠ VISO programai finansuoti pagal finansavimo šaltinius (1 ir 2 punktai)</t>
  </si>
  <si>
    <t>Kaimiškųjų seniūnijų civilinių kapinių priežiūra, atliekų tvarkymas</t>
  </si>
  <si>
    <t>Viešųjų pirčių paslaugų užtikrinimas</t>
  </si>
  <si>
    <t>Parama kaimo bendruomenėms ir žemdirbių organizacijoms</t>
  </si>
  <si>
    <t>Parama Šiaurės vakarų vietos veiklos grupei</t>
  </si>
  <si>
    <t>Išlaidos žemės ūkio skyriaus išduodamų pažymėjimų įsigijimui</t>
  </si>
  <si>
    <t>Pralaidų,  tiltų rekonstrukcija ir remontas</t>
  </si>
  <si>
    <t>Magistralinių melioracijos griovių rekonstrukcija ir remontas</t>
  </si>
  <si>
    <t>Pasenusių drenažo sistemų rekonstrukcija ir remontas</t>
  </si>
  <si>
    <t>Melioracijos ir hidrotechninių statinių priežiūra</t>
  </si>
  <si>
    <t>Melioruotų žemių ir įrenginių apskaita, projektavimas, ekspertizė ir techninė priežiūra</t>
  </si>
  <si>
    <t>#</t>
  </si>
  <si>
    <t>Kodas</t>
  </si>
  <si>
    <t>Pavadinimas</t>
  </si>
  <si>
    <t>Neveiksnių asmenų būklės peržiūrėjimo užtikrinimas</t>
  </si>
  <si>
    <t>Priemonė</t>
  </si>
  <si>
    <t>01010101</t>
  </si>
  <si>
    <t>Paraiškų ir kt. dokumentų rengimas, konsultavimo paslaugos</t>
  </si>
  <si>
    <t>01010102</t>
  </si>
  <si>
    <t>Savivaldybių institucijų ir įstaigų dirbančiųjų kvalifikacijos tobulinimas</t>
  </si>
  <si>
    <t>01010103</t>
  </si>
  <si>
    <t>Regioninės plėtros tobulinimas, regionų plėtros planai ir savivaldybių (ilgalaikiai/trumpalaikiai) s</t>
  </si>
  <si>
    <t>01010104</t>
  </si>
  <si>
    <t>Teritorijų planavimas</t>
  </si>
  <si>
    <t>01010105</t>
  </si>
  <si>
    <t>Elektroninė demokratija: regionai</t>
  </si>
  <si>
    <t>01010106</t>
  </si>
  <si>
    <t>Savivaldos transporto infrastruktūros modernizavimas ir plėtra</t>
  </si>
  <si>
    <t>01010107</t>
  </si>
  <si>
    <t>Regioninių ekonomikos augimo centrų plėtra</t>
  </si>
  <si>
    <t>01010108</t>
  </si>
  <si>
    <t>Daugiabučių namų ir savivaldybių viešųjų pastatų modernizavimo skatinimas</t>
  </si>
  <si>
    <t>01010109</t>
  </si>
  <si>
    <t>Socialinio būsto plėtra ir jo kokybės gerinimas</t>
  </si>
  <si>
    <t>01010110</t>
  </si>
  <si>
    <t>Prielaidų spartesnei ūkinės veiklos diversifikacijai kaimo vietovėse sudarymas</t>
  </si>
  <si>
    <t>01010111</t>
  </si>
  <si>
    <t>Viešosios turizmo infrastruktūros ir paslaugų plėtra regionuose</t>
  </si>
  <si>
    <t>01010112</t>
  </si>
  <si>
    <t>Vandens telkinių būklės gerinimas</t>
  </si>
  <si>
    <t>01010113</t>
  </si>
  <si>
    <t>Universalių daugiafunkcių centrų kaimo vietovėse steigimas</t>
  </si>
  <si>
    <t>01010114</t>
  </si>
  <si>
    <t>Investicijos į ikimokyklinio ugdymo įstaigas</t>
  </si>
  <si>
    <t>01010115</t>
  </si>
  <si>
    <t>Viešosios paskirties pastatų renovavimas regioniniu lygiu</t>
  </si>
  <si>
    <t>01010116</t>
  </si>
  <si>
    <t>Viešųjų nekilnojamųjų kultūros paveldo objektų kompleksiškas pritaikymas turizmo reikmėms</t>
  </si>
  <si>
    <t>01010117</t>
  </si>
  <si>
    <t>Viešojo administravimo subjektų sistemos tobulinimas</t>
  </si>
  <si>
    <t>01010118</t>
  </si>
  <si>
    <t>Kaimo atnaujinimas ir plėtra</t>
  </si>
  <si>
    <t>01010119</t>
  </si>
  <si>
    <t>„Žemės ūkio ir miškininkystės plėtra ir pritaikymo infrastruktūra“ veiklos sritis „Žemės ūkio vanden</t>
  </si>
  <si>
    <t>01010120</t>
  </si>
  <si>
    <t>„Kaimo atnaujinimas ir plėtra“ (LEADER metodu)</t>
  </si>
  <si>
    <t>01010121</t>
  </si>
  <si>
    <t>Vandens tiekimo ir nuotekų tvarkymo infrastruktūros plėtra Mažeikiuose ir Mažeikių rajone</t>
  </si>
  <si>
    <t>01010122</t>
  </si>
  <si>
    <t>Kiti projektai, kurių pareiškėjas yra ne tik Mažeikių rajono savivaldybės administracija</t>
  </si>
  <si>
    <t>01010123</t>
  </si>
  <si>
    <t>Daugiabučių namų modernizavimo skatinimas, II etapas</t>
  </si>
  <si>
    <t>01010124</t>
  </si>
  <si>
    <t>Europos ekonominės erdvės, Norvegijos, kitų finansinių mechanizmų ir bendradarbiavimo per sieną programų projektai</t>
  </si>
  <si>
    <t>01010125</t>
  </si>
  <si>
    <t>Mažeikių miesto vietos veiklos grupės vietos plėtros strategijos įgyvendinimas</t>
  </si>
  <si>
    <t>01010201</t>
  </si>
  <si>
    <t>Darnaus judumo priemonių diegimas Mažeikiuose</t>
  </si>
  <si>
    <t>01010202</t>
  </si>
  <si>
    <t>Pėsčiųių ir dviračių takų rekonstrukcija ir nauja statyba Mažeikiuose</t>
  </si>
  <si>
    <t>01010203</t>
  </si>
  <si>
    <t>Draugiškų aplinkai viešojo transporto priemonių įsigijimas</t>
  </si>
  <si>
    <t>01010204</t>
  </si>
  <si>
    <t>Mažeikių m. gatvių važiuojamosios dalies rekonstrukcija, įdiegiant inžinierines saugaus eismo priemones</t>
  </si>
  <si>
    <t>01010205</t>
  </si>
  <si>
    <t>Mažeikių miesto darnaus judrumo plano parengimas</t>
  </si>
  <si>
    <t>01010206</t>
  </si>
  <si>
    <t>Elektromobilių įkrovimo stotelių įrengimas</t>
  </si>
  <si>
    <t>01010301</t>
  </si>
  <si>
    <t>Ventos upės slėnio sutvarkymas, įrengiant rekreainę ir aktyvaus poilsio zoną</t>
  </si>
  <si>
    <t>01010302</t>
  </si>
  <si>
    <t>Kompleksinis 1-6 tūkst. gyventojų turinčių gyvenamųjų vietovių (išskyrus savivaldybių centrus), miestelių ir kaimų bendruomeninės ir viešosios infrastruktūros atnaujinimas</t>
  </si>
  <si>
    <t>01010303</t>
  </si>
  <si>
    <t>Paslaugų teikimo ir asmenų aptarnavimo kokybės gerinimas savivaldybėse</t>
  </si>
  <si>
    <t>01010304</t>
  </si>
  <si>
    <t>Savivaldybes jungiančių turizmo trasų ir turizmo maršrutų informacinės infrastruktūros plėtra</t>
  </si>
  <si>
    <t>01010305</t>
  </si>
  <si>
    <t>Geriamojo vandens tiekimo, nuotekų, paviršinių nuotekų sistemų tvarkymas, renovavimas ir plėtra</t>
  </si>
  <si>
    <t>01010306</t>
  </si>
  <si>
    <t>Kraštovaizdžio apsauga</t>
  </si>
  <si>
    <t>01010307</t>
  </si>
  <si>
    <t>Atliekų tvarkymo infrastruktūros plėtra</t>
  </si>
  <si>
    <t>01010308</t>
  </si>
  <si>
    <t>Ugdymo įstaigų tinklo efektyvumo didinimas ir infrastruktūros tobulinimas</t>
  </si>
  <si>
    <t>01010309</t>
  </si>
  <si>
    <t>Pirminės asmens ir visuomenės sveikatos priežiūros infrastruktūros tobulinimas bei veiklos efektyvumo didinimas</t>
  </si>
  <si>
    <t>01010310</t>
  </si>
  <si>
    <t>Socialinių paslaugų infrastruktūros plėtra</t>
  </si>
  <si>
    <t>01010311</t>
  </si>
  <si>
    <t>Socialinio būsto fondo plėtra, pritraukiant ES investicijas</t>
  </si>
  <si>
    <t>01010312</t>
  </si>
  <si>
    <t>Savivaldybės kultūros paveldo objektų aktualizavimas</t>
  </si>
  <si>
    <t>01010313</t>
  </si>
  <si>
    <t>Parama investicijoms į kaimo vietovių atnaujinimą, kuriose gyventojų skaičius iki 1000</t>
  </si>
  <si>
    <t>01010314</t>
  </si>
  <si>
    <t>Mažeikių rajono sporto ir pramogų centro pastatymas</t>
  </si>
  <si>
    <t>01010315</t>
  </si>
  <si>
    <t>Vieno lygio eismo sankirtų eliminavimas Mažeikių mieste</t>
  </si>
  <si>
    <t>01010316</t>
  </si>
  <si>
    <t>Triukšmo mažinimo priemonių įrengimas</t>
  </si>
  <si>
    <t>01020101</t>
  </si>
  <si>
    <t>Verslo informacinių paslaugų kokybės užtikrinimas</t>
  </si>
  <si>
    <t>01020102</t>
  </si>
  <si>
    <t>Finansinės paramos teikimas smulkiojo ir vidutinio verslo (SVV) subjektams</t>
  </si>
  <si>
    <t>01020103</t>
  </si>
  <si>
    <t>Investicijų skatinimo ir pramonės plėtros Mažeikių rajone programos įgyvendinimas</t>
  </si>
  <si>
    <t>01030201</t>
  </si>
  <si>
    <t>Veiklos valdymo programa</t>
  </si>
  <si>
    <t>02010101</t>
  </si>
  <si>
    <t>Prekyviečių ir turgaviečių įrengimas ir eksploatavimas</t>
  </si>
  <si>
    <t>02010102</t>
  </si>
  <si>
    <t>02010103</t>
  </si>
  <si>
    <t>02010104</t>
  </si>
  <si>
    <t>02010105</t>
  </si>
  <si>
    <t>Kelių transporto plėtra, kontrolė ir priežiūra</t>
  </si>
  <si>
    <t>02010106</t>
  </si>
  <si>
    <t>Gatvių apšvietimo tinklų eksploatavimas</t>
  </si>
  <si>
    <t>02010107</t>
  </si>
  <si>
    <t>02020101</t>
  </si>
  <si>
    <t>02020201</t>
  </si>
  <si>
    <t>02020202</t>
  </si>
  <si>
    <t>02020203</t>
  </si>
  <si>
    <t>02020204</t>
  </si>
  <si>
    <t>02020205</t>
  </si>
  <si>
    <t>02020206</t>
  </si>
  <si>
    <t>Mažeikių r. Viekšnių Šilupio upelio baseino melioracijos griovių, jų hidrotechninių statinių ir dren</t>
  </si>
  <si>
    <t>02020207</t>
  </si>
  <si>
    <t>Renavo tvenkinio ant Varduvos upės hidrotechninikos statinio rekonstrukcija</t>
  </si>
  <si>
    <t>02020208</t>
  </si>
  <si>
    <t>Parama žemės ūkio vandentvarkai</t>
  </si>
  <si>
    <t>03010101</t>
  </si>
  <si>
    <t>Ikimokyklinio ir priešmokyklinio ugdymo programų įgyvendinimas ikimokyklinėse įstaigose</t>
  </si>
  <si>
    <t>03010102</t>
  </si>
  <si>
    <t>Ikimokyklinio, priešmokyklinio ugdymo, bendrųjų ir specialiųjų programų įgyvendinimas bendrojo ugdym</t>
  </si>
  <si>
    <t>03010103</t>
  </si>
  <si>
    <t>Neformaliojo vaikų švietimo programų vykdymas</t>
  </si>
  <si>
    <t>03010201</t>
  </si>
  <si>
    <t>Kokybiško mokinių maitinimo užtikrinimas</t>
  </si>
  <si>
    <t>03010202</t>
  </si>
  <si>
    <t>Mokinių vežiojimo organizavimas</t>
  </si>
  <si>
    <t>03010203</t>
  </si>
  <si>
    <t>Švietimo pagalbos teikimo galimybių plėtojimas</t>
  </si>
  <si>
    <t>03010301</t>
  </si>
  <si>
    <t>Mokyklų aprūpinimas baldais, buitinėmis, moderniomis organizacinėmis ir mokymo priemonėmis,specializ</t>
  </si>
  <si>
    <t>03010302</t>
  </si>
  <si>
    <t>Įstaigų išlaikymas ir darbuotojų samda</t>
  </si>
  <si>
    <t>03010401</t>
  </si>
  <si>
    <t>Gyventojų švietimo poreikių įvertinimas</t>
  </si>
  <si>
    <t>03010402</t>
  </si>
  <si>
    <t>Švietimo centro veiklos įvairovės didinimas</t>
  </si>
  <si>
    <t>03010403</t>
  </si>
  <si>
    <t>Mokytojų metodinės ir konsultacinės veiklos plėtojimas</t>
  </si>
  <si>
    <t>03020101</t>
  </si>
  <si>
    <t>Pilietiškumo, etninės kultūros, nusikalstamumo, psichoaktyviųjų medžiagų vartojimo ir kitų prevencinių programų vykdymas</t>
  </si>
  <si>
    <t>03020102</t>
  </si>
  <si>
    <t>Dorinių, meninių, muzikinių, dalykinių, pilietinių, sveikatingumo ir sporto renginių organizavimas</t>
  </si>
  <si>
    <t>03020103</t>
  </si>
  <si>
    <t>Gabių mokinių skatinimas ir trūkstamų pedagogų pritraukimas</t>
  </si>
  <si>
    <t>03020201</t>
  </si>
  <si>
    <t>NVO kūrybinių, veiklos ir organizacijų kompetencijų ugdymo projektų rėmimas</t>
  </si>
  <si>
    <t>03020202</t>
  </si>
  <si>
    <t>Jaunimo iniciatyvų projektų finansavimas, formalių jaunimo organizacijų, su jaunimu dirbančių organi</t>
  </si>
  <si>
    <t>04010101</t>
  </si>
  <si>
    <t>Kultūros paveldo tvarkybos darbų ir švietėjiškos edukacinės veiklos finansavimas</t>
  </si>
  <si>
    <t>04010102</t>
  </si>
  <si>
    <t>Kultūros paveldo restauravimo ir remonto darbų finansavimas</t>
  </si>
  <si>
    <t>04010201</t>
  </si>
  <si>
    <t>Kultūros specialistų kvalifikacijos kėlimo finansavimas</t>
  </si>
  <si>
    <t>04010202</t>
  </si>
  <si>
    <t>04010203</t>
  </si>
  <si>
    <t>Kultūros įstaigų materialinės techninės bazės atnaujinimas, šiuolaikinių saugos sistemų įdiegimas</t>
  </si>
  <si>
    <t>04020101</t>
  </si>
  <si>
    <t>Krašto kultūros ir Šatrijos Raganos premijų skyrimas</t>
  </si>
  <si>
    <t>04020102</t>
  </si>
  <si>
    <t>Meno kolektyvų išvykos reprezentuojant rajoną</t>
  </si>
  <si>
    <t>04020201</t>
  </si>
  <si>
    <t>Tarptautinių meno festivalių, konkursų organizavimas</t>
  </si>
  <si>
    <t>04020202</t>
  </si>
  <si>
    <t>Renginių kultūros įstaigose organizavims</t>
  </si>
  <si>
    <t>04020203</t>
  </si>
  <si>
    <t>Spaudinių ir dokumentų Viešajai bibliotekai įsigijimas</t>
  </si>
  <si>
    <t>04020301</t>
  </si>
  <si>
    <t>Dalyvavimas Respublikinėse  dainų ir šokių šventėse</t>
  </si>
  <si>
    <t>04020302</t>
  </si>
  <si>
    <t>Valstybinių ir miesto švenčių organizavimas</t>
  </si>
  <si>
    <t>04020401</t>
  </si>
  <si>
    <t>Konferencijų rengimas, siekant išaiškinti vietovių istoriją, etninės kultūros paveldo kaupimas ir skl</t>
  </si>
  <si>
    <t>04020402</t>
  </si>
  <si>
    <t>Žymių istorinių datų, Kraštui nusipelniusių žmonių sukakčių paminėjimas, leidybinių projektų rėmimas</t>
  </si>
  <si>
    <t>04030101</t>
  </si>
  <si>
    <t>Rajono pirmenybių organizavimas ir finansavimas</t>
  </si>
  <si>
    <t>04030102</t>
  </si>
  <si>
    <t>Rajono sporto klubų rėmimas</t>
  </si>
  <si>
    <t>04030103</t>
  </si>
  <si>
    <t>Sporto bazių priežiūra ir atnaujinimas</t>
  </si>
  <si>
    <t>04030104</t>
  </si>
  <si>
    <t>Profesionalaus sporto rėmimas</t>
  </si>
  <si>
    <t>05010101</t>
  </si>
  <si>
    <t>Savivaldybės tarybos darbo organizavimas</t>
  </si>
  <si>
    <t>05010102</t>
  </si>
  <si>
    <t>Savivaldybės kontrolės ir audito tarnybos darbo organizavimas</t>
  </si>
  <si>
    <t>05010103</t>
  </si>
  <si>
    <t>Savivaldybės administracijos darbo organizavimas</t>
  </si>
  <si>
    <t>05010104</t>
  </si>
  <si>
    <t>Savivaldybės tarybos patvirtintų socialinių ir ekonominių bei kitų programų įgyvendinimas.</t>
  </si>
  <si>
    <t>05010105</t>
  </si>
  <si>
    <t>Savivaldybės mero rezervas</t>
  </si>
  <si>
    <t>05010106</t>
  </si>
  <si>
    <t>Dalyvavimas Lietuvos savivaldybių asociacijos ir regiono plėtros tarybos veikloje</t>
  </si>
  <si>
    <t>05010107</t>
  </si>
  <si>
    <t>Savivaldybės mero fondas</t>
  </si>
  <si>
    <t>05010108</t>
  </si>
  <si>
    <t>Administracinės naštos mažinimo proceso užtikrinimas</t>
  </si>
  <si>
    <t>05010109</t>
  </si>
  <si>
    <t>Užtikrinti įstatymuose numatytų nuostatų įgyvendinimą strateginio planavimo dokumentuose</t>
  </si>
  <si>
    <t>05010201</t>
  </si>
  <si>
    <t>Civilinės saugos organizavimas</t>
  </si>
  <si>
    <t>05010202</t>
  </si>
  <si>
    <t>Dalyvavimas atrenkant šauktinius į karo tarnybą</t>
  </si>
  <si>
    <t>05010203</t>
  </si>
  <si>
    <t>Mobilizacijos administravimas</t>
  </si>
  <si>
    <t>05010204</t>
  </si>
  <si>
    <t>Nuosavybės teisių atkūrimo nagrinėjimas</t>
  </si>
  <si>
    <t>05010205</t>
  </si>
  <si>
    <t>Civilinės būklės aktų registravimas</t>
  </si>
  <si>
    <t>05010206</t>
  </si>
  <si>
    <t>Archyvinių dokumentų tvarkymas</t>
  </si>
  <si>
    <t>05010207</t>
  </si>
  <si>
    <t>Valstybinės kalbos vartojimo kontrolė</t>
  </si>
  <si>
    <t>05010208</t>
  </si>
  <si>
    <t>Gyvenamosios vietos deklaravimas</t>
  </si>
  <si>
    <t>05010209</t>
  </si>
  <si>
    <t>Vaiko teisių apsauga</t>
  </si>
  <si>
    <t>05010210</t>
  </si>
  <si>
    <t>Įstatymų priskirtų  registrų tvarkymas</t>
  </si>
  <si>
    <t>05010211</t>
  </si>
  <si>
    <t>Valstybės garantijos nuomininkams</t>
  </si>
  <si>
    <t>05010212</t>
  </si>
  <si>
    <t>Pirminė teisinė pagalba pagal valstybės garantuojamos teisinės pagalbos įstatymą</t>
  </si>
  <si>
    <t>05010213</t>
  </si>
  <si>
    <t>Jaunimo teisių apsauga</t>
  </si>
  <si>
    <t>05010214</t>
  </si>
  <si>
    <t>Žemės ūkio funkcijų vykdymas</t>
  </si>
  <si>
    <t>05010215</t>
  </si>
  <si>
    <t>Viešųjų darbų administravimas</t>
  </si>
  <si>
    <t>05010216</t>
  </si>
  <si>
    <t>Duomenų valstybės registrui teikimas</t>
  </si>
  <si>
    <t>05010217</t>
  </si>
  <si>
    <t>Priešgaisrinių tarnybų organizavimas</t>
  </si>
  <si>
    <t>05010301</t>
  </si>
  <si>
    <t>Paimtų paskolų grąžinimas numatytu laiku.</t>
  </si>
  <si>
    <t>05010302</t>
  </si>
  <si>
    <t>05010303</t>
  </si>
  <si>
    <t>Prisiimtų skolinių įsipareigojimų vykdymas numatytu laiku</t>
  </si>
  <si>
    <t>05010304</t>
  </si>
  <si>
    <t>06010101</t>
  </si>
  <si>
    <t>Tikslinių kompensacijų mokėjimas</t>
  </si>
  <si>
    <t>06010102</t>
  </si>
  <si>
    <t>Transporto išlaidų kompensacijų skyrimas ir mokėjimas</t>
  </si>
  <si>
    <t>06010103</t>
  </si>
  <si>
    <t>Išmokų vaikams skyrimas ir mokėjimas</t>
  </si>
  <si>
    <t>06010104</t>
  </si>
  <si>
    <t>Parama šeimoms, kurių artimieji žuvo 1940–1990 m. pasipriešinimo okupacijoms, ir asmenims, kurie buv</t>
  </si>
  <si>
    <t>06010105</t>
  </si>
  <si>
    <t>Socialinių pašalpų skyrimas ir mokėjimas</t>
  </si>
  <si>
    <t>06010106</t>
  </si>
  <si>
    <t>Laidojimo pašalpų skyrimas ir mokėjimas</t>
  </si>
  <si>
    <t>06010107</t>
  </si>
  <si>
    <t>Kompensacijų skyrimas būsto šildymo išlaidoms padengti</t>
  </si>
  <si>
    <t>06010108</t>
  </si>
  <si>
    <t>Socialinės paramos mokiniams (mokinio reikmenims įsigyti) mokėjimas</t>
  </si>
  <si>
    <t>06010109</t>
  </si>
  <si>
    <t>Socialinės paramos mokiniams išlaidoms už įsigytus produktus</t>
  </si>
  <si>
    <t>06010110</t>
  </si>
  <si>
    <t>Socialinės paramos mokiniams administravimas</t>
  </si>
  <si>
    <t>06010111</t>
  </si>
  <si>
    <t>Lengvatų taikymas keleiviniame transporte finansavimas</t>
  </si>
  <si>
    <t>06010112</t>
  </si>
  <si>
    <t>Pašalpų ir kompensacijų administravimas</t>
  </si>
  <si>
    <t>06010113</t>
  </si>
  <si>
    <t>Socialinės paramos natūra arba pinigais atskiroms gyventojų grupėms skyrimas ir mokėjimas. Būsto neį</t>
  </si>
  <si>
    <t>06010114</t>
  </si>
  <si>
    <t>Tikslinių kompensacijų administravimas</t>
  </si>
  <si>
    <t>06010115</t>
  </si>
  <si>
    <t>Išmokų vaikams administravimas</t>
  </si>
  <si>
    <t>06010201</t>
  </si>
  <si>
    <t>Užimtumą skatinančių paslaugų, laikiną ar nuolatinį užimtumą užtikrinančių priemonių vykdymas</t>
  </si>
  <si>
    <t>06010202</t>
  </si>
  <si>
    <t>Užimtumo didinimo programos administravimas</t>
  </si>
  <si>
    <t>06020101</t>
  </si>
  <si>
    <t>Socialinių paslaugų tarnyboje teikiamų socialinių paslaugų prieinamumas</t>
  </si>
  <si>
    <t>06020102</t>
  </si>
  <si>
    <t>Laikino apnakvindinimo ir trumpalaikės socialinės globos paslaugų teikimas Nakvynės namuose</t>
  </si>
  <si>
    <t>06020103</t>
  </si>
  <si>
    <t>Namų aplinkos sąlygų užtikrinimas senyvo amžiaus ir neįgaliems asmenims bei be tėvų priežiūros likus</t>
  </si>
  <si>
    <t>06020104</t>
  </si>
  <si>
    <t>Specialiosios socialinės paslaugos</t>
  </si>
  <si>
    <t>06020105</t>
  </si>
  <si>
    <t>Bendrosios socialinės paslaugos</t>
  </si>
  <si>
    <t>06020106</t>
  </si>
  <si>
    <t>Užtikrinti socialinių paslaugų teikimą šeimynose</t>
  </si>
  <si>
    <t>06020107</t>
  </si>
  <si>
    <t>Užtikrinti socialinių paslaugų teikimą Plinkšių globos namuose</t>
  </si>
  <si>
    <t>06020108</t>
  </si>
  <si>
    <t>Užtikrinti socialinių paslaugų teikimą Mažeikių rajono šeimos ir vaiko gerovės centre</t>
  </si>
  <si>
    <t>06020109</t>
  </si>
  <si>
    <t>06020110</t>
  </si>
  <si>
    <t>Vaikų dienos centrų veiklos užtikrinimas</t>
  </si>
  <si>
    <t>06020111</t>
  </si>
  <si>
    <t>Asmens savarankiškumo lygio vertinimas specialiųjų poreikių nustatymo procese</t>
  </si>
  <si>
    <t>06020112</t>
  </si>
  <si>
    <t>Būsto neįgaliesiems pritaikymo administravimas</t>
  </si>
  <si>
    <t>06020113</t>
  </si>
  <si>
    <t>Šeimų, auginančių vaikus su sunkia negalia, gyvenamosios aplinkos pritaikymo administravimas</t>
  </si>
  <si>
    <t>06020114</t>
  </si>
  <si>
    <t>Vaikų dienos centrų veiklos užtikrinimo administravimas</t>
  </si>
  <si>
    <t>06020201</t>
  </si>
  <si>
    <t>Darbo užmokesčio mokėjimas darbuotojams, dirbantiems su rajono šeimomis, patiriančiomis socialinę riziką</t>
  </si>
  <si>
    <t>06020202</t>
  </si>
  <si>
    <t>Socialinės globos teikimo asmenims su sunkia negalia administravimas. Neįgaliųjų reabilitacijos prog</t>
  </si>
  <si>
    <t>06020203</t>
  </si>
  <si>
    <t>Socialinių paslaugų administravimas. Neįgaliųjų reabilitacijos programų projektų finansavimas.</t>
  </si>
  <si>
    <t>06020204</t>
  </si>
  <si>
    <t>Dalyvavimo ES paramos iš intervencinių atsargų tiekimo labiausiai nepasiturintiems asmenims programo</t>
  </si>
  <si>
    <t>06020205</t>
  </si>
  <si>
    <t>Socialinės globos paslaugų asmenims su sunkia negalia apmokėjimas. Palaikų pervežimui apmokėjimas.</t>
  </si>
  <si>
    <t>06020206</t>
  </si>
  <si>
    <t>Kompleksinės paslaugos šeimai</t>
  </si>
  <si>
    <t>06020207</t>
  </si>
  <si>
    <t>Pritaikyti šeimų, auginančių vaikus su sunkia negalia, gyvenamąją aplinką</t>
  </si>
  <si>
    <t>06020208</t>
  </si>
  <si>
    <t>Asmeninės pagalbos teikimas</t>
  </si>
  <si>
    <t>06020209</t>
  </si>
  <si>
    <t>Asmeninės pagalbos teikimo administravimas</t>
  </si>
  <si>
    <t>07010101</t>
  </si>
  <si>
    <t>Mažeikių rajono kelių ir gatvių nauja statyba, rekonstravimas ir kapitalinis remontas</t>
  </si>
  <si>
    <t>07010102</t>
  </si>
  <si>
    <t>Rajono vietinės reikšmės kelių ir gatvių rekonstrukcija</t>
  </si>
  <si>
    <t>07010103</t>
  </si>
  <si>
    <t>Mažeikių rajono pėsčiųjų ir dviračių takų nauja statyba, rekonstravimas, kapitalinis ir paprastasis remontas</t>
  </si>
  <si>
    <t>07010104</t>
  </si>
  <si>
    <t>Mažeikių miesto eismo saugumo priemonių renovavimas</t>
  </si>
  <si>
    <t>07010105</t>
  </si>
  <si>
    <t>Mažeikių rajono privažiuojamųjų kelių prie daugiabučių namų ir jų kiemų rekonstravimas, kapitalinis ir paprastasis remontas, priežiūra</t>
  </si>
  <si>
    <t>07010106</t>
  </si>
  <si>
    <t>Mažeikių rajono apšvietimo tinklų nauja statyba, rekonstravimas, kapitalinis ir paprastasis remontas</t>
  </si>
  <si>
    <t>07010107</t>
  </si>
  <si>
    <t>Mažeikių rajono eismo saugumo priemonių įrengimas ir eksploatavimas</t>
  </si>
  <si>
    <t>07010108</t>
  </si>
  <si>
    <t>Mažeikių rajono kelių ir gatvių  paprastasis remontas ir priežiūra</t>
  </si>
  <si>
    <t>07010109</t>
  </si>
  <si>
    <t>Mažeikių rajono apšvietimo tinklų eksploatavimas</t>
  </si>
  <si>
    <t>07010110</t>
  </si>
  <si>
    <t>Mažeikių miesto gatvių apšvietimas (el. energija)</t>
  </si>
  <si>
    <t>07010111</t>
  </si>
  <si>
    <t>Mažeikių miesto gatvių priežiūra žiemos sezono metu</t>
  </si>
  <si>
    <t>07010112</t>
  </si>
  <si>
    <t>Mažeikių rajono seniūnijų kelių ir gatvių priežiūra žiemos sezono metu</t>
  </si>
  <si>
    <t>07010113</t>
  </si>
  <si>
    <t>Tirkšlių  seniūnijos kelių ir gatvių priežiūra žiemos sezono metu</t>
  </si>
  <si>
    <t>07010114</t>
  </si>
  <si>
    <t>Viekšnių seniūnijos kelių ir gatvių priežiūra žiemos sezono metu</t>
  </si>
  <si>
    <t>07010115</t>
  </si>
  <si>
    <t>Sedos seniūnijos kelių ir gatvių priežiūra žiemos sezono metu</t>
  </si>
  <si>
    <t>07010116</t>
  </si>
  <si>
    <t xml:space="preserve"> Židikų seniūnijos kelių ir gatvių priežiūra žiemos sezono metu</t>
  </si>
  <si>
    <t>07010117</t>
  </si>
  <si>
    <t>Šerkšnėnų seniūnijos kelių ir gatvių priežiūra žiemos sezono metu</t>
  </si>
  <si>
    <t>07010118</t>
  </si>
  <si>
    <t>Reivyčių seniūnijos kelių ir gatvių priežiūra žiemos sezono metu</t>
  </si>
  <si>
    <t>07010119</t>
  </si>
  <si>
    <t>Laižuvos seniūnijos kelių ir gatvių priežiūra žiemos sezono metu</t>
  </si>
  <si>
    <t>07010201</t>
  </si>
  <si>
    <t>Mažeikių miesto paviršinių (lietaus) nuotekų tinklų įrengimas, remontas ir eksploatavimas</t>
  </si>
  <si>
    <t>07010202</t>
  </si>
  <si>
    <t>Vandentiekio ir nuotekų infrastruktūros išpirkimas</t>
  </si>
  <si>
    <t>07010203</t>
  </si>
  <si>
    <t>Geriamojo vandens tiekimo ir nuotekų tvarkymo sistemų renovavimas ir plėtra</t>
  </si>
  <si>
    <t>07010301</t>
  </si>
  <si>
    <t>Mažeikių miesto viešųjų erdvių tvarkymas, priežiūra</t>
  </si>
  <si>
    <t>07010302</t>
  </si>
  <si>
    <t>Beglobių gyvūnų laikinoji globa, populiacijos mažinimas</t>
  </si>
  <si>
    <t>07010303</t>
  </si>
  <si>
    <t>Šunų vedžiojimo aikštelės įrengimas, šiukšliadėžių, smėlio dėžių įsigijimas</t>
  </si>
  <si>
    <t>07010304</t>
  </si>
  <si>
    <t>Miesto kapinių eksploatacija</t>
  </si>
  <si>
    <t>07010305</t>
  </si>
  <si>
    <t>Kapinių infrastruktūros, laidojimų apskaitos modernizavimas</t>
  </si>
  <si>
    <t>07010306</t>
  </si>
  <si>
    <t>Sodų bendrijų infrastruktūros gerinimas</t>
  </si>
  <si>
    <t>07010307</t>
  </si>
  <si>
    <t>Gyventojų iniciatyvų įgyvendinimas</t>
  </si>
  <si>
    <t>07010401</t>
  </si>
  <si>
    <t>Komunalinių atliekų ir antrinių žaliavų konteinerių stovėjimo aikštelių sutvarkymas</t>
  </si>
  <si>
    <t>07010402</t>
  </si>
  <si>
    <t>Atliekų tvarkymo reikalavimų ir užduočių vykdymas</t>
  </si>
  <si>
    <t>07010403</t>
  </si>
  <si>
    <t>Projektų parengimas ir antrinių žaliavų surinkimo aikštelių įrengimas</t>
  </si>
  <si>
    <t>07010404</t>
  </si>
  <si>
    <t>Požeminių atliekų surinkimo konteinerių įrengimo Mažeikių mieste galimybių įvertinimas, projektų par</t>
  </si>
  <si>
    <t>07010405</t>
  </si>
  <si>
    <t>Atliekų tvarkymo lengvatos</t>
  </si>
  <si>
    <t>07010501</t>
  </si>
  <si>
    <t>Mažeikių miesto viešosios pirties paslaugų užtikrinimas</t>
  </si>
  <si>
    <t>07010502</t>
  </si>
  <si>
    <t>Keleivių vežimo organizavimas</t>
  </si>
  <si>
    <t>08010101</t>
  </si>
  <si>
    <t>Aplinkos kokybės gerinimas</t>
  </si>
  <si>
    <t>08010102</t>
  </si>
  <si>
    <t>Medžiojamųjų gyvūnų daromos žalos miškui prevencija, kartografinės medžiagos įsigijimas</t>
  </si>
  <si>
    <t>08010103</t>
  </si>
  <si>
    <t>Dviračių takų infrastruktūros plėtra</t>
  </si>
  <si>
    <t>08010104</t>
  </si>
  <si>
    <t>Atliekų tvarkymas</t>
  </si>
  <si>
    <t>08010105</t>
  </si>
  <si>
    <t>Nutekamojo vandens valymo infrastruktūros plėtra</t>
  </si>
  <si>
    <t>08010201</t>
  </si>
  <si>
    <t>Visuomenės sveikatą gerinančių programų rengimas ir įgyvendinimas</t>
  </si>
  <si>
    <t>08010202</t>
  </si>
  <si>
    <t>Visuomenės sveikatos priežiūros paslaugų teikimas</t>
  </si>
  <si>
    <t>08010203</t>
  </si>
  <si>
    <t>Sveikatos priežiūros veiklos efektyvumo didinimas, paslaugų prieinamumo ir kokybės gerinimas, infrastruktūros tobulinimas</t>
  </si>
  <si>
    <t>09010101</t>
  </si>
  <si>
    <t>Įteisinti Savivaldybės administracijos buhalterinės apskaitos registruose esantį turtą ir turtą kurio savininkas nežinomas ir jį įregistruoti NTR.</t>
  </si>
  <si>
    <t>09010102</t>
  </si>
  <si>
    <t>Žemės sklypų kadastriniai matavimai ir teritorijų planavimo dokumentų rengimas</t>
  </si>
  <si>
    <t>09010103</t>
  </si>
  <si>
    <t>Apmokėti už visuomenės poreikiams paimtą žemę.</t>
  </si>
  <si>
    <t>09010104</t>
  </si>
  <si>
    <t>Valstybinės žemės ir valstybinio turto, valdomo patikėjimo teise, priežiūra.</t>
  </si>
  <si>
    <t>09010105</t>
  </si>
  <si>
    <t>Valstybinės žemės nuomos mokesčio administravimas</t>
  </si>
  <si>
    <t>09010201</t>
  </si>
  <si>
    <t>Savivaldybės pastatų eksploatavimas, einamasis (paprastasis), kapitalinis remontas ir  rekonstrukcija</t>
  </si>
  <si>
    <t>09020101</t>
  </si>
  <si>
    <t>Apmokėti su Savivaldybės gyvenamosiomis patalpomis susijusių  bendrojo naudojimo objektų remonto išl</t>
  </si>
  <si>
    <t>09020102</t>
  </si>
  <si>
    <t>Mokėti su Savivaldybės gyvenamosiomis patalpomis susijusių bendrojo naudojimo objektų administravimo</t>
  </si>
  <si>
    <t>09020103</t>
  </si>
  <si>
    <t>Apmokėti laikinai laisvų neišnuomotų gyvenamųjų patalpų komunalines išlaidas.</t>
  </si>
  <si>
    <t>09020104</t>
  </si>
  <si>
    <t>Būsto nuomos ar išperkamosios būsto nuomos mokesčių dalies kompensacijos</t>
  </si>
  <si>
    <t>09020105</t>
  </si>
  <si>
    <t>Socialinio būsto fondo plėtra</t>
  </si>
  <si>
    <t>N</t>
  </si>
  <si>
    <t>Nenurodyta</t>
  </si>
  <si>
    <t>X0101010X</t>
  </si>
  <si>
    <t>X01010201X</t>
  </si>
  <si>
    <t>Europos Sąjungos lėšomis finansuojamų projektų įgyvendinimas</t>
  </si>
  <si>
    <t>Organizuoti ir užtikrinti Savivaldybės funkcijų įgyvendinimą.</t>
  </si>
  <si>
    <t>05-01</t>
  </si>
  <si>
    <t>Sudaryti sąlygas Savivaldybės funkcijoms įgyvendinti.</t>
  </si>
  <si>
    <t>Vykdyti valstybines (perduotas savivaldybei) funkcijas.</t>
  </si>
  <si>
    <t>Užtikrinti savalaikį Savivaldybės prisiimtų skolinių įsipareigojimų vykdymą.</t>
  </si>
  <si>
    <t>1.1.1.6</t>
  </si>
  <si>
    <t>1.1.1.3</t>
  </si>
  <si>
    <t>1.1.1.1.-1.1.1.11</t>
  </si>
  <si>
    <t>1.1.1.10</t>
  </si>
  <si>
    <t>1.1.1.1</t>
  </si>
  <si>
    <t>Savival-dybės strategi-nio plėtros plano priemonės kodas</t>
  </si>
  <si>
    <t>2026 metų asigna-vimai ir kitos lėšos</t>
  </si>
  <si>
    <t xml:space="preserve">1.1.1.1. </t>
  </si>
  <si>
    <t>2025 metų asigna-vimai ir kitos lėšos</t>
  </si>
  <si>
    <t>2. Kiti šaltiniai (kitos teisėtai gautos lėšos, nurodant atskirus šaltinius)</t>
  </si>
  <si>
    <t>Tarpinstitucinio bendradarbiavimo funkcijos užtikrinimas</t>
  </si>
  <si>
    <t>05-01-02-18 TP</t>
  </si>
  <si>
    <t>05-01-02-19 TP</t>
  </si>
  <si>
    <t>Nacionalinės žemės tarnybos funkcijų vykdymas</t>
  </si>
  <si>
    <t>05-01-01 T</t>
  </si>
  <si>
    <t>05-01-01-01 TP</t>
  </si>
  <si>
    <t>05-01-01-02 TP</t>
  </si>
  <si>
    <t>05-01-01-03 TP</t>
  </si>
  <si>
    <t>05-01-01-05 TP</t>
  </si>
  <si>
    <t>05-01-01-06 TP</t>
  </si>
  <si>
    <t>05-01-01-07 TP</t>
  </si>
  <si>
    <t>05-01-01-08 TP</t>
  </si>
  <si>
    <t>05-01-02 T</t>
  </si>
  <si>
    <t>05-01-02-01 TP</t>
  </si>
  <si>
    <t>05-01-02-02 TP</t>
  </si>
  <si>
    <t>05-01-02-03 TP</t>
  </si>
  <si>
    <t>05-01-02-04 TP</t>
  </si>
  <si>
    <t>05-01-02-05 TP</t>
  </si>
  <si>
    <t>05-01-02-06 TP</t>
  </si>
  <si>
    <t>05-01-02-07 TP</t>
  </si>
  <si>
    <t>05-01-02-08 TP</t>
  </si>
  <si>
    <t>05-01-02-10 TP</t>
  </si>
  <si>
    <t>05-01-02-11 TP</t>
  </si>
  <si>
    <t>05-01-02-12 TP</t>
  </si>
  <si>
    <t>05-01-02-13 TP</t>
  </si>
  <si>
    <t>05-01-02-14 TP</t>
  </si>
  <si>
    <t>05-01-02-16 TP</t>
  </si>
  <si>
    <t>05-01-02-17 TP</t>
  </si>
  <si>
    <t>05-01-03 T</t>
  </si>
  <si>
    <t>05-01-03-01 TP</t>
  </si>
  <si>
    <t>05-01-03-02 TP</t>
  </si>
  <si>
    <t>Mažeikių rajono savivaldybės visuomenės saugumo užtikrinimas</t>
  </si>
  <si>
    <t>Užtikrinti savivaldybės visuomenės saugumą ir saugią aplinką</t>
  </si>
  <si>
    <t>Vaizdo stebėjimo kamerų funkcionavimo užtikrinimas ir plėtojimas</t>
  </si>
  <si>
    <t>Tinkamų sąlygų sudarymas savivaldybės įstaigų veiklai</t>
  </si>
  <si>
    <t>2027 metų asigna-vimai ir kitos lėšos</t>
  </si>
  <si>
    <t>2023 m. sausio 24 d. tarybos sprendimu Nr. T1-7 pakeistas Telšių apskrities vyriausiojo policijos komisariato Mažeikių rajono policijos komisariato viešosios tvarkos ir visuomenės saugumo užtikrinimo programos 2023–2025 metams, patvirtintos Mažeikių rajono savivaldybės tarybos 2022 m. lapkričio 25 d. sprendimu Nr. T1-307, 1 priedas.</t>
  </si>
  <si>
    <t>2024-07-25 LR vidaus reikalų ministerijos raštas Nr.1D-3576</t>
  </si>
  <si>
    <t>2024-07-19 LR Teisingumo ministerijos raštas Nr.(1.40Mr)7R-2352</t>
  </si>
  <si>
    <t>2025 m. prie darbo užmokesčio papildomai 33,2 tūkst. Eur Viekšnių ugniagesių pastato remontui</t>
  </si>
  <si>
    <t>Duomenys iš finansų sk.</t>
  </si>
  <si>
    <t>Seniūnijų darbo užmokestis 2256,0 tūkst Eur, k.t.išlaidos 302,1 tūkst. Eur, turtas 240,0 tūkst. Eur.</t>
  </si>
  <si>
    <t>Gyvenamosios vietos deklaravimas Mažeikių apylinkė</t>
  </si>
  <si>
    <r>
      <t xml:space="preserve">Pajamos savarankiškoms funkcijoms atlikti </t>
    </r>
    <r>
      <rPr>
        <b/>
        <sz val="12"/>
        <rFont val="Times New Roman"/>
        <family val="1"/>
        <charset val="186"/>
      </rPr>
      <t>5(SFA)</t>
    </r>
  </si>
  <si>
    <r>
      <t>Biudžetinių įstaigų ir specialiųjų programų pajamos</t>
    </r>
    <r>
      <rPr>
        <b/>
        <sz val="12"/>
        <rFont val="Times New Roman"/>
        <family val="1"/>
        <charset val="186"/>
      </rPr>
      <t xml:space="preserve">     5(SP-PNAD)</t>
    </r>
  </si>
  <si>
    <r>
      <t xml:space="preserve">Biudžetinių įstaigų ir specialiųjų programų pajamos </t>
    </r>
    <r>
      <rPr>
        <b/>
        <sz val="12"/>
        <rFont val="Times New Roman"/>
        <family val="1"/>
        <charset val="186"/>
      </rPr>
      <t>5(SP)</t>
    </r>
  </si>
  <si>
    <r>
      <t xml:space="preserve">Dotacija valstybinėms (valstybės perduotoms savivaldybėms) funkcijoms atlikti </t>
    </r>
    <r>
      <rPr>
        <b/>
        <sz val="12"/>
        <rFont val="Times New Roman"/>
        <family val="1"/>
        <charset val="186"/>
      </rPr>
      <t xml:space="preserve"> 4(CS)</t>
    </r>
  </si>
  <si>
    <r>
      <t xml:space="preserve">Kitos valstybės biudžeto lėšos, gautos iš valstybės institucijų ar įstaigų pagal finansavimo ir kita </t>
    </r>
    <r>
      <rPr>
        <b/>
        <sz val="12"/>
        <rFont val="Times New Roman"/>
        <family val="1"/>
        <charset val="186"/>
      </rPr>
      <t xml:space="preserve"> 4(KT)</t>
    </r>
  </si>
  <si>
    <r>
      <t xml:space="preserve">Dotacija valstybinėms (valstybės perduotoms savivaldybėms) funkcijoms atlikti </t>
    </r>
    <r>
      <rPr>
        <b/>
        <sz val="12"/>
        <rFont val="Times New Roman"/>
        <family val="1"/>
        <charset val="186"/>
      </rPr>
      <t xml:space="preserve"> 4(MOB)</t>
    </r>
  </si>
  <si>
    <r>
      <t xml:space="preserve">Dotacija valstybinėms (valstybės perduotoms savivaldybėms) funkcijoms atlikti </t>
    </r>
    <r>
      <rPr>
        <b/>
        <sz val="12"/>
        <rFont val="Times New Roman"/>
        <family val="1"/>
        <charset val="186"/>
      </rPr>
      <t xml:space="preserve"> 4(CBAR)</t>
    </r>
  </si>
  <si>
    <r>
      <t xml:space="preserve">Dotacija valstybinėms (valstybės perduotoms savivaldybėms) funkcijoms atlikti </t>
    </r>
    <r>
      <rPr>
        <b/>
        <sz val="12"/>
        <rFont val="Times New Roman"/>
        <family val="1"/>
        <charset val="186"/>
      </rPr>
      <t xml:space="preserve"> 4(ADT)</t>
    </r>
  </si>
  <si>
    <r>
      <t xml:space="preserve">Dotacija valstybinėms (valstybės perduotoms savivaldybėms) funkcijoms atlikti </t>
    </r>
    <r>
      <rPr>
        <b/>
        <sz val="12"/>
        <rFont val="Times New Roman"/>
        <family val="1"/>
        <charset val="186"/>
      </rPr>
      <t xml:space="preserve"> 4(VKK)</t>
    </r>
  </si>
  <si>
    <r>
      <t xml:space="preserve">Dotacija valstybinėms (valstybės perduotoms savivaldybėms) funkcijoms atlikti  </t>
    </r>
    <r>
      <rPr>
        <b/>
        <sz val="12"/>
        <rFont val="Times New Roman"/>
        <family val="1"/>
        <charset val="186"/>
      </rPr>
      <t>4(GVD)</t>
    </r>
  </si>
  <si>
    <r>
      <t xml:space="preserve">Dotacija valstybinėms (valstybės perduotoms savivaldybėms) funkcijoms atlikti  </t>
    </r>
    <r>
      <rPr>
        <b/>
        <sz val="12"/>
        <rFont val="Times New Roman"/>
        <family val="1"/>
        <charset val="186"/>
      </rPr>
      <t>4(DVR)</t>
    </r>
  </si>
  <si>
    <r>
      <t xml:space="preserve">Dotacija valstybinėms (valstybės perduotoms savivaldybėms) funkcijoms atlikti  </t>
    </r>
    <r>
      <rPr>
        <b/>
        <sz val="12"/>
        <rFont val="Times New Roman"/>
        <family val="1"/>
        <charset val="186"/>
      </rPr>
      <t>4(PTP)</t>
    </r>
  </si>
  <si>
    <r>
      <t xml:space="preserve">Dotacija valstybinėms (valstybės perduotoms savivaldybėms) funkcijoms atlikti  </t>
    </r>
    <r>
      <rPr>
        <b/>
        <sz val="12"/>
        <rFont val="Times New Roman"/>
        <family val="1"/>
        <charset val="186"/>
      </rPr>
      <t>4(JTA)</t>
    </r>
  </si>
  <si>
    <r>
      <t xml:space="preserve">Dotacija valstybinėms (valstybės perduotoms savivaldybėms) funkcijoms atlikti  </t>
    </r>
    <r>
      <rPr>
        <b/>
        <sz val="12"/>
        <rFont val="Times New Roman"/>
        <family val="1"/>
        <charset val="186"/>
      </rPr>
      <t>4(ŽŪF)</t>
    </r>
  </si>
  <si>
    <r>
      <t>05-01-02-15</t>
    </r>
    <r>
      <rPr>
        <sz val="12"/>
        <rFont val="Times New Roman"/>
        <family val="1"/>
      </rPr>
      <t xml:space="preserve"> TP</t>
    </r>
  </si>
  <si>
    <r>
      <t xml:space="preserve">Dotacija valstybinėms (valstybės perduotoms savivaldybėms) funkcijoms atlikti  </t>
    </r>
    <r>
      <rPr>
        <b/>
        <sz val="12"/>
        <rFont val="Times New Roman"/>
        <family val="1"/>
        <charset val="186"/>
      </rPr>
      <t>4(GRT)</t>
    </r>
  </si>
  <si>
    <r>
      <t xml:space="preserve">Dotacija valstybinėms (valstybės perduotoms savivaldybėms) funkcijoms atlikti  </t>
    </r>
    <r>
      <rPr>
        <b/>
        <sz val="12"/>
        <rFont val="Times New Roman"/>
        <family val="1"/>
        <charset val="186"/>
      </rPr>
      <t>4(EDR)</t>
    </r>
  </si>
  <si>
    <r>
      <t xml:space="preserve">Dotacija valstybinėms (valstybės perduotoms savivaldybėms) funkcijoms atlikti  </t>
    </r>
    <r>
      <rPr>
        <b/>
        <sz val="12"/>
        <rFont val="Times New Roman"/>
        <family val="1"/>
        <charset val="186"/>
      </rPr>
      <t>4(PT)</t>
    </r>
  </si>
  <si>
    <r>
      <t xml:space="preserve">Dotacija valstybinėms (valstybės perduotoms savivaldybėms) funkcijoms atlikti  </t>
    </r>
    <r>
      <rPr>
        <b/>
        <sz val="12"/>
        <rFont val="Times New Roman"/>
        <family val="1"/>
        <charset val="186"/>
      </rPr>
      <t>4(TBKV)</t>
    </r>
  </si>
  <si>
    <r>
      <t xml:space="preserve">Dotacija valstybinėms (valstybės perduotoms savivaldybėms) funkcijoms atlikti  </t>
    </r>
    <r>
      <rPr>
        <b/>
        <sz val="12"/>
        <rFont val="Times New Roman"/>
        <family val="1"/>
        <charset val="186"/>
      </rPr>
      <t>4(ŽMM)</t>
    </r>
  </si>
  <si>
    <r>
      <t xml:space="preserve">Pajamos savarankiškoms funkcijoms atlikti </t>
    </r>
    <r>
      <rPr>
        <b/>
        <sz val="12"/>
        <rFont val="Times New Roman"/>
        <family val="1"/>
        <charset val="186"/>
      </rPr>
      <t>5(PASK)</t>
    </r>
  </si>
  <si>
    <r>
      <t xml:space="preserve">Pajamos savarankiškoms funkcijoms atlikti </t>
    </r>
    <r>
      <rPr>
        <b/>
        <sz val="12"/>
        <rFont val="Times New Roman"/>
        <family val="1"/>
        <charset val="186"/>
      </rPr>
      <t>5(MOK)</t>
    </r>
  </si>
  <si>
    <r>
      <t xml:space="preserve">05-01-03-04 </t>
    </r>
    <r>
      <rPr>
        <sz val="12"/>
        <rFont val="Times New Roman"/>
        <family val="1"/>
      </rPr>
      <t>TP</t>
    </r>
  </si>
  <si>
    <r>
      <t>Lentelė. 2025–2027 metų Savivaldybės veiklos valdymo programos</t>
    </r>
    <r>
      <rPr>
        <sz val="12"/>
        <rFont val="Times New Roman"/>
        <family val="1"/>
      </rPr>
      <t xml:space="preserve"> </t>
    </r>
    <r>
      <rPr>
        <b/>
        <sz val="12"/>
        <rFont val="Times New Roman"/>
        <family val="1"/>
      </rPr>
      <t>tikslas, uždaviniai, priemonės, finansavimo šaltiniai, asignavimai ir kitos lėšos</t>
    </r>
  </si>
  <si>
    <t>2024 metų asignavimai ir kitos lėšos (įskaitant pakeitimus)</t>
  </si>
  <si>
    <r>
      <t>Pajamos savarankiškoms funkcijoms atlikti</t>
    </r>
    <r>
      <rPr>
        <b/>
        <sz val="12"/>
        <rFont val="Times New Roman"/>
        <family val="1"/>
        <charset val="186"/>
      </rPr>
      <t xml:space="preserve"> 5(SFA)</t>
    </r>
  </si>
  <si>
    <t>2024 metų patvirtinti asignavimai</t>
  </si>
  <si>
    <t>2024 metų patikslinti asignavimai</t>
  </si>
  <si>
    <t>05-01-03-03 TP</t>
  </si>
  <si>
    <t>05-01-04-03  TP</t>
  </si>
  <si>
    <t>05-01-04-02 TP</t>
  </si>
  <si>
    <t>05-01-04-01 TP</t>
  </si>
  <si>
    <t>05-01-04 T</t>
  </si>
  <si>
    <r>
      <t>Tū</t>
    </r>
    <r>
      <rPr>
        <sz val="12"/>
        <rFont val="Times New Roman"/>
        <family val="1"/>
        <charset val="186"/>
      </rPr>
      <t>kst. eurų</t>
    </r>
  </si>
  <si>
    <t>Palūkanų bei kitų paskolų aptarnavimo išlaidų mokėjimas</t>
  </si>
  <si>
    <t xml:space="preserve"> Bendrosios dotacijos kompensacijos valstybės biudžetui grąžinimas</t>
  </si>
  <si>
    <r>
      <t>Iš jų</t>
    </r>
    <r>
      <rPr>
        <sz val="12"/>
        <rFont val="Times New Roman"/>
        <family val="1"/>
      </rPr>
      <t xml:space="preserve"> –</t>
    </r>
    <r>
      <rPr>
        <sz val="12"/>
        <rFont val="Times New Roman"/>
        <family val="1"/>
        <charset val="186"/>
      </rPr>
      <t xml:space="preserve"> regioninių pažangos priemonių lėšos</t>
    </r>
  </si>
  <si>
    <r>
      <t>Iš viso prog</t>
    </r>
    <r>
      <rPr>
        <b/>
        <sz val="12"/>
        <rFont val="Times New Roman"/>
        <family val="1"/>
      </rPr>
      <t>ramai</t>
    </r>
  </si>
  <si>
    <r>
      <t xml:space="preserve">Iš </t>
    </r>
    <r>
      <rPr>
        <sz val="12"/>
        <rFont val="Times New Roman"/>
        <family val="1"/>
      </rPr>
      <t>jo</t>
    </r>
  </si>
  <si>
    <t>1.1. Savivaldybės biudžeto lėšos (pajamos savarankiškoms funkcijoms atlikti, be ankstesnių metų likučio)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</si>
</sst>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
    <numFmt numFmtId="167" formatCode="0.000"/>
  </numFmts>
  <fonts count="15" x14ac:knownFonts="1">
    <font>
      <sz val="11"/>
      <color theme="1"/>
      <name val="Calibri"/>
      <family val="2"/>
      <charset val="186"/>
      <scheme val="minor"/>
    </font>
    <font>
      <sz val="11"/>
      <color rgb="FF000000"/>
      <name val="Calibri"/>
      <family val="2"/>
      <scheme val="minor"/>
    </font>
    <font>
      <sz val="11"/>
      <name val="Calibri"/>
      <family val="2"/>
      <charset val="186"/>
    </font>
    <font>
      <sz val="14"/>
      <color rgb="FF000000"/>
      <name val="Arial"/>
      <family val="2"/>
      <charset val="186"/>
    </font>
    <font>
      <sz val="8"/>
      <color rgb="FF000000"/>
      <name val="Arial"/>
      <family val="2"/>
      <charset val="186"/>
    </font>
    <font>
      <sz val="12"/>
      <name val="Times New Roman"/>
      <family val="1"/>
      <charset val="186"/>
    </font>
    <font>
      <b/>
      <sz val="12"/>
      <name val="Times New Roman"/>
      <family val="1"/>
      <charset val="186"/>
    </font>
    <font>
      <b/>
      <sz val="12"/>
      <name val="Times New Roman"/>
      <family val="1"/>
    </font>
    <font>
      <sz val="12"/>
      <name val="Times New Roman"/>
      <family val="1"/>
    </font>
    <font>
      <sz val="10"/>
      <name val="Times New Roman"/>
      <family val="1"/>
      <charset val="186"/>
    </font>
    <font>
      <sz val="12"/>
      <name val="Calibri"/>
      <family val="2"/>
      <charset val="186"/>
      <scheme val="minor"/>
    </font>
    <font>
      <sz val="9"/>
      <name val="Calibri"/>
      <family val="2"/>
      <charset val="186"/>
      <scheme val="minor"/>
    </font>
    <font>
      <sz val="10"/>
      <name val="Times New Roman"/>
      <family val="1"/>
    </font>
    <font>
      <b/>
      <sz val="10"/>
      <name val="Times New Roman"/>
      <family val="1"/>
    </font>
    <font>
      <sz val="12"/>
      <color theme="1"/>
      <name val="Times New Roman"/>
      <family val="1"/>
      <charset val="186"/>
    </font>
  </fonts>
  <fills count="7">
    <fill>
      <patternFill patternType="none"/>
    </fill>
    <fill>
      <patternFill patternType="gray125"/>
    </fill>
    <fill>
      <patternFill patternType="solid">
        <fgColor theme="0"/>
        <bgColor rgb="FFFFFFCC"/>
      </patternFill>
    </fill>
    <fill>
      <patternFill patternType="solid">
        <fgColor rgb="FFF5F5F5"/>
        <bgColor rgb="FFF5F5F5"/>
      </patternFill>
    </fill>
    <fill>
      <patternFill patternType="solid">
        <fgColor theme="0"/>
        <bgColor indexed="64"/>
      </patternFill>
    </fill>
    <fill>
      <patternFill patternType="solid">
        <fgColor theme="7" tint="0.79998168889431442"/>
        <bgColor indexed="64"/>
      </patternFill>
    </fill>
    <fill>
      <patternFill patternType="solid">
        <fgColor theme="7" tint="0.79998168889431442"/>
        <bgColor rgb="FFFFFFCC"/>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C0C0C0"/>
      </left>
      <right style="thin">
        <color rgb="FFC0C0C0"/>
      </right>
      <top style="thin">
        <color rgb="FFC0C0C0"/>
      </top>
      <bottom style="thin">
        <color rgb="FFC0C0C0"/>
      </bottom>
      <diagonal/>
    </border>
    <border>
      <left style="thin">
        <color indexed="64"/>
      </left>
      <right/>
      <top/>
      <bottom/>
      <diagonal/>
    </border>
  </borders>
  <cellStyleXfs count="2">
    <xf numFmtId="0" fontId="0" fillId="0" borderId="0"/>
    <xf numFmtId="0" fontId="1" fillId="0" borderId="0"/>
  </cellStyleXfs>
  <cellXfs count="97">
    <xf numFmtId="0" fontId="0" fillId="0" borderId="0" xfId="0"/>
    <xf numFmtId="0" fontId="2" fillId="0" borderId="0" xfId="0" applyFont="1"/>
    <xf numFmtId="0" fontId="4" fillId="3" borderId="7" xfId="1" applyFont="1" applyFill="1" applyBorder="1" applyAlignment="1">
      <alignment vertical="top" wrapText="1" readingOrder="1"/>
    </xf>
    <xf numFmtId="0" fontId="4" fillId="0" borderId="7" xfId="1" applyFont="1" applyBorder="1" applyAlignment="1">
      <alignment vertical="top" wrapText="1" readingOrder="1"/>
    </xf>
    <xf numFmtId="0" fontId="9" fillId="0" borderId="0" xfId="0" applyFont="1"/>
    <xf numFmtId="0" fontId="10" fillId="0" borderId="0" xfId="0" applyFont="1"/>
    <xf numFmtId="0" fontId="10" fillId="4" borderId="0" xfId="0" applyFont="1" applyFill="1"/>
    <xf numFmtId="0" fontId="6" fillId="0" borderId="1" xfId="0" applyFont="1" applyBorder="1" applyAlignment="1">
      <alignment horizontal="center" vertical="center" wrapText="1"/>
    </xf>
    <xf numFmtId="0" fontId="6" fillId="4"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49" fontId="8" fillId="0" borderId="1" xfId="0" applyNumberFormat="1" applyFont="1" applyBorder="1" applyAlignment="1">
      <alignment vertical="center" wrapText="1"/>
    </xf>
    <xf numFmtId="0" fontId="6" fillId="4" borderId="1" xfId="0" applyFont="1" applyFill="1" applyBorder="1" applyAlignment="1">
      <alignment horizontal="justify" vertical="center" wrapText="1"/>
    </xf>
    <xf numFmtId="0" fontId="8" fillId="0" borderId="1" xfId="0" applyFont="1" applyBorder="1" applyAlignment="1">
      <alignment horizontal="justify" vertical="center" wrapText="1"/>
    </xf>
    <xf numFmtId="165" fontId="5" fillId="4" borderId="6" xfId="0" applyNumberFormat="1" applyFont="1" applyFill="1" applyBorder="1" applyAlignment="1">
      <alignment horizontal="justify" vertical="center" wrapText="1"/>
    </xf>
    <xf numFmtId="0" fontId="5" fillId="4" borderId="1" xfId="0" applyFont="1" applyFill="1" applyBorder="1" applyAlignment="1">
      <alignment horizontal="justify" vertical="center" wrapText="1"/>
    </xf>
    <xf numFmtId="0" fontId="8" fillId="0" borderId="4" xfId="0" applyFont="1" applyBorder="1" applyAlignment="1">
      <alignment horizontal="justify" vertical="center" wrapText="1"/>
    </xf>
    <xf numFmtId="165" fontId="5" fillId="4" borderId="1" xfId="0" applyNumberFormat="1" applyFont="1" applyFill="1" applyBorder="1" applyAlignment="1">
      <alignment horizontal="justify" vertical="center" wrapText="1"/>
    </xf>
    <xf numFmtId="166" fontId="10" fillId="0" borderId="0" xfId="0" applyNumberFormat="1" applyFont="1"/>
    <xf numFmtId="165" fontId="9" fillId="0" borderId="0" xfId="0" applyNumberFormat="1" applyFont="1"/>
    <xf numFmtId="167" fontId="9" fillId="0" borderId="0" xfId="0" applyNumberFormat="1" applyFont="1"/>
    <xf numFmtId="166" fontId="5" fillId="4" borderId="1" xfId="0" applyNumberFormat="1" applyFont="1" applyFill="1" applyBorder="1" applyAlignment="1">
      <alignment horizontal="justify" vertical="center" wrapText="1"/>
    </xf>
    <xf numFmtId="0" fontId="9" fillId="0" borderId="0" xfId="0" applyFont="1" applyAlignment="1">
      <alignment vertical="center"/>
    </xf>
    <xf numFmtId="0" fontId="11" fillId="0" borderId="0" xfId="0" applyFont="1" applyAlignment="1">
      <alignment vertical="center"/>
    </xf>
    <xf numFmtId="164" fontId="5" fillId="2" borderId="1" xfId="0" applyNumberFormat="1" applyFont="1" applyFill="1" applyBorder="1" applyAlignment="1">
      <alignment horizontal="left" vertical="center" wrapText="1"/>
    </xf>
    <xf numFmtId="166" fontId="9" fillId="0" borderId="0" xfId="0" applyNumberFormat="1" applyFont="1"/>
    <xf numFmtId="0" fontId="5" fillId="0" borderId="4" xfId="0" applyFont="1" applyBorder="1" applyAlignment="1">
      <alignment horizontal="justify" vertical="center" wrapText="1"/>
    </xf>
    <xf numFmtId="164" fontId="5" fillId="2" borderId="3" xfId="0" applyNumberFormat="1" applyFont="1" applyFill="1" applyBorder="1" applyAlignment="1">
      <alignment horizontal="left" vertical="center" wrapText="1"/>
    </xf>
    <xf numFmtId="164" fontId="6" fillId="2" borderId="5" xfId="0" applyNumberFormat="1" applyFont="1" applyFill="1" applyBorder="1" applyAlignment="1">
      <alignment vertical="center"/>
    </xf>
    <xf numFmtId="164" fontId="6" fillId="2" borderId="6" xfId="0" applyNumberFormat="1" applyFont="1" applyFill="1" applyBorder="1" applyAlignment="1">
      <alignment vertical="center"/>
    </xf>
    <xf numFmtId="167" fontId="5" fillId="4" borderId="6" xfId="0" applyNumberFormat="1" applyFont="1" applyFill="1" applyBorder="1" applyAlignment="1">
      <alignment horizontal="justify" vertical="center" wrapText="1"/>
    </xf>
    <xf numFmtId="167" fontId="5" fillId="4" borderId="1" xfId="0" applyNumberFormat="1" applyFont="1" applyFill="1" applyBorder="1" applyAlignment="1">
      <alignment horizontal="justify" vertical="center" wrapText="1"/>
    </xf>
    <xf numFmtId="49" fontId="5" fillId="0" borderId="1" xfId="0" applyNumberFormat="1" applyFont="1" applyBorder="1" applyAlignment="1">
      <alignment vertical="center" wrapText="1"/>
    </xf>
    <xf numFmtId="49" fontId="5" fillId="4" borderId="4" xfId="0" applyNumberFormat="1" applyFont="1" applyFill="1" applyBorder="1" applyAlignment="1">
      <alignment vertical="center" wrapText="1"/>
    </xf>
    <xf numFmtId="49" fontId="5" fillId="4" borderId="1" xfId="0" applyNumberFormat="1" applyFont="1" applyFill="1" applyBorder="1" applyAlignment="1">
      <alignment vertical="center" wrapText="1"/>
    </xf>
    <xf numFmtId="0" fontId="5" fillId="4" borderId="4" xfId="0" applyFont="1" applyFill="1" applyBorder="1" applyAlignment="1">
      <alignment horizontal="justify" vertical="center" wrapText="1"/>
    </xf>
    <xf numFmtId="166" fontId="5" fillId="2" borderId="1" xfId="0" applyNumberFormat="1" applyFont="1" applyFill="1" applyBorder="1" applyAlignment="1">
      <alignment vertical="center" wrapText="1"/>
    </xf>
    <xf numFmtId="164" fontId="6" fillId="4" borderId="1" xfId="0" applyNumberFormat="1" applyFont="1" applyFill="1" applyBorder="1" applyAlignment="1">
      <alignment horizontal="justify" vertical="center" wrapText="1"/>
    </xf>
    <xf numFmtId="0" fontId="6" fillId="0" borderId="1" xfId="0" applyFont="1" applyBorder="1" applyAlignment="1">
      <alignment vertical="center" wrapText="1"/>
    </xf>
    <xf numFmtId="167" fontId="6" fillId="4" borderId="1" xfId="0" applyNumberFormat="1" applyFont="1" applyFill="1" applyBorder="1" applyAlignment="1">
      <alignment horizontal="justify" vertical="center" wrapText="1"/>
    </xf>
    <xf numFmtId="0" fontId="5" fillId="0" borderId="1" xfId="0" applyFont="1" applyBorder="1" applyAlignment="1">
      <alignment horizontal="justify" vertical="center" wrapText="1"/>
    </xf>
    <xf numFmtId="4" fontId="9" fillId="0" borderId="0" xfId="0" applyNumberFormat="1" applyFont="1"/>
    <xf numFmtId="164" fontId="9" fillId="0" borderId="0" xfId="0" applyNumberFormat="1" applyFont="1"/>
    <xf numFmtId="166" fontId="5" fillId="4" borderId="6" xfId="0" applyNumberFormat="1" applyFont="1" applyFill="1" applyBorder="1" applyAlignment="1">
      <alignment horizontal="justify" vertical="center" wrapText="1"/>
    </xf>
    <xf numFmtId="0" fontId="12" fillId="0" borderId="0" xfId="0" applyFont="1"/>
    <xf numFmtId="0" fontId="13" fillId="0" borderId="0" xfId="0" applyFont="1"/>
    <xf numFmtId="49" fontId="8" fillId="0" borderId="4" xfId="0" applyNumberFormat="1" applyFont="1" applyBorder="1" applyAlignment="1">
      <alignment vertical="center" wrapText="1"/>
    </xf>
    <xf numFmtId="0" fontId="6" fillId="4" borderId="6" xfId="0" applyFont="1" applyFill="1" applyBorder="1" applyAlignment="1">
      <alignment horizontal="left" vertical="center" wrapText="1"/>
    </xf>
    <xf numFmtId="166" fontId="5" fillId="4" borderId="4" xfId="0" applyNumberFormat="1" applyFont="1" applyFill="1" applyBorder="1" applyAlignment="1">
      <alignment vertical="center" wrapText="1"/>
    </xf>
    <xf numFmtId="166" fontId="6" fillId="2" borderId="6" xfId="0" applyNumberFormat="1" applyFont="1" applyFill="1" applyBorder="1" applyAlignment="1">
      <alignment horizontal="left" vertical="center"/>
    </xf>
    <xf numFmtId="166"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vertical="center" wrapText="1"/>
    </xf>
    <xf numFmtId="164" fontId="5" fillId="2" borderId="2" xfId="0" applyNumberFormat="1" applyFont="1" applyFill="1" applyBorder="1" applyAlignment="1">
      <alignment horizontal="left" vertical="center" wrapText="1"/>
    </xf>
    <xf numFmtId="0" fontId="5" fillId="4" borderId="1" xfId="0" applyFont="1" applyFill="1" applyBorder="1" applyAlignment="1">
      <alignment horizontal="left" vertical="center" wrapText="1"/>
    </xf>
    <xf numFmtId="164" fontId="6" fillId="2" borderId="4" xfId="0" applyNumberFormat="1" applyFont="1" applyFill="1" applyBorder="1" applyAlignment="1">
      <alignment vertical="center"/>
    </xf>
    <xf numFmtId="0" fontId="5" fillId="4" borderId="1" xfId="0" applyFont="1" applyFill="1" applyBorder="1" applyAlignment="1">
      <alignment vertical="center" wrapText="1"/>
    </xf>
    <xf numFmtId="0" fontId="8" fillId="4" borderId="1" xfId="0" applyFont="1" applyFill="1" applyBorder="1" applyAlignment="1">
      <alignment vertical="center" wrapText="1"/>
    </xf>
    <xf numFmtId="0" fontId="6" fillId="4" borderId="1" xfId="0" applyFont="1" applyFill="1" applyBorder="1" applyAlignment="1">
      <alignment vertical="center" wrapText="1"/>
    </xf>
    <xf numFmtId="0" fontId="10" fillId="5" borderId="0" xfId="0" applyFont="1" applyFill="1"/>
    <xf numFmtId="0" fontId="6"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165" fontId="14" fillId="5" borderId="1" xfId="0" applyNumberFormat="1" applyFont="1" applyFill="1" applyBorder="1" applyAlignment="1">
      <alignment horizontal="justify" vertical="center" wrapText="1"/>
    </xf>
    <xf numFmtId="165" fontId="5" fillId="5" borderId="1" xfId="0" applyNumberFormat="1" applyFont="1" applyFill="1" applyBorder="1" applyAlignment="1">
      <alignment horizontal="justify" vertical="center" wrapText="1"/>
    </xf>
    <xf numFmtId="165" fontId="14" fillId="5" borderId="6" xfId="0" applyNumberFormat="1" applyFont="1" applyFill="1" applyBorder="1" applyAlignment="1">
      <alignment horizontal="justify" vertical="center" wrapText="1"/>
    </xf>
    <xf numFmtId="165" fontId="5" fillId="5" borderId="6" xfId="0" applyNumberFormat="1" applyFont="1" applyFill="1" applyBorder="1" applyAlignment="1">
      <alignment horizontal="justify" vertical="center" wrapText="1"/>
    </xf>
    <xf numFmtId="4" fontId="14" fillId="5" borderId="6" xfId="0" applyNumberFormat="1" applyFont="1" applyFill="1" applyBorder="1" applyAlignment="1">
      <alignment horizontal="justify" vertical="center" wrapText="1"/>
    </xf>
    <xf numFmtId="166" fontId="5" fillId="5" borderId="6" xfId="0" applyNumberFormat="1" applyFont="1" applyFill="1" applyBorder="1" applyAlignment="1">
      <alignment horizontal="justify" vertical="center" wrapText="1"/>
    </xf>
    <xf numFmtId="164" fontId="6" fillId="6" borderId="5" xfId="0" applyNumberFormat="1" applyFont="1" applyFill="1" applyBorder="1" applyAlignment="1">
      <alignment vertical="center"/>
    </xf>
    <xf numFmtId="167" fontId="14" fillId="5" borderId="6" xfId="0" applyNumberFormat="1" applyFont="1" applyFill="1" applyBorder="1" applyAlignment="1">
      <alignment horizontal="justify" vertical="center" wrapText="1"/>
    </xf>
    <xf numFmtId="167" fontId="5" fillId="5" borderId="6" xfId="0" applyNumberFormat="1" applyFont="1" applyFill="1" applyBorder="1" applyAlignment="1">
      <alignment horizontal="justify" vertical="center" wrapText="1"/>
    </xf>
    <xf numFmtId="164" fontId="6" fillId="5" borderId="1" xfId="0" applyNumberFormat="1" applyFont="1" applyFill="1" applyBorder="1" applyAlignment="1">
      <alignment horizontal="justify" vertical="center" wrapText="1"/>
    </xf>
    <xf numFmtId="167" fontId="6" fillId="5" borderId="1" xfId="0" applyNumberFormat="1" applyFont="1" applyFill="1" applyBorder="1" applyAlignment="1">
      <alignment horizontal="justify" vertical="center" wrapText="1"/>
    </xf>
    <xf numFmtId="167" fontId="5" fillId="5" borderId="1" xfId="0" applyNumberFormat="1" applyFont="1" applyFill="1" applyBorder="1" applyAlignment="1">
      <alignment horizontal="justify" vertical="center" wrapText="1"/>
    </xf>
    <xf numFmtId="0" fontId="5" fillId="5" borderId="1" xfId="0" applyFont="1" applyFill="1" applyBorder="1" applyAlignment="1">
      <alignment horizontal="justify" vertical="center" wrapText="1"/>
    </xf>
    <xf numFmtId="0" fontId="8" fillId="4" borderId="0" xfId="0" applyFont="1" applyFill="1" applyAlignment="1">
      <alignment horizontal="right" vertical="center"/>
    </xf>
    <xf numFmtId="0" fontId="6" fillId="0" borderId="4" xfId="0" applyFont="1" applyBorder="1" applyAlignment="1">
      <alignment vertical="center" wrapText="1"/>
    </xf>
    <xf numFmtId="0" fontId="6" fillId="0" borderId="6" xfId="0" applyFont="1" applyBorder="1" applyAlignment="1">
      <alignment vertical="center" wrapText="1"/>
    </xf>
    <xf numFmtId="166" fontId="9" fillId="0" borderId="8" xfId="0" applyNumberFormat="1" applyFont="1" applyBorder="1" applyAlignment="1">
      <alignment horizontal="left" wrapText="1"/>
    </xf>
    <xf numFmtId="166" fontId="9" fillId="0" borderId="0" xfId="0" applyNumberFormat="1" applyFont="1" applyAlignment="1">
      <alignment horizontal="left" wrapText="1"/>
    </xf>
    <xf numFmtId="0" fontId="9" fillId="0" borderId="8" xfId="0" applyFont="1" applyBorder="1" applyAlignment="1">
      <alignment horizontal="left" wrapText="1"/>
    </xf>
    <xf numFmtId="0" fontId="9" fillId="0" borderId="0" xfId="0" applyFont="1" applyAlignment="1">
      <alignment horizontal="left" wrapText="1"/>
    </xf>
    <xf numFmtId="0" fontId="9" fillId="0" borderId="8" xfId="0" applyFont="1" applyBorder="1" applyAlignment="1">
      <alignment horizontal="left" vertical="center"/>
    </xf>
    <xf numFmtId="0" fontId="9" fillId="0" borderId="0" xfId="0" applyFont="1" applyAlignment="1">
      <alignment horizontal="left" vertical="center"/>
    </xf>
    <xf numFmtId="0" fontId="7" fillId="0" borderId="0" xfId="0" applyFont="1" applyAlignment="1">
      <alignment horizontal="center" vertical="top" wrapText="1"/>
    </xf>
    <xf numFmtId="0" fontId="6" fillId="4" borderId="4"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6" xfId="0" applyFont="1" applyFill="1" applyBorder="1" applyAlignment="1">
      <alignment horizontal="left" vertical="center" wrapText="1"/>
    </xf>
    <xf numFmtId="166" fontId="6" fillId="2" borderId="4" xfId="0" applyNumberFormat="1" applyFont="1" applyFill="1" applyBorder="1" applyAlignment="1">
      <alignment horizontal="left" vertical="center"/>
    </xf>
    <xf numFmtId="166" fontId="6" fillId="2" borderId="5" xfId="0" applyNumberFormat="1" applyFont="1" applyFill="1" applyBorder="1" applyAlignment="1">
      <alignment horizontal="left" vertical="center"/>
    </xf>
    <xf numFmtId="166" fontId="6" fillId="2" borderId="6" xfId="0" applyNumberFormat="1" applyFont="1" applyFill="1" applyBorder="1" applyAlignment="1">
      <alignment horizontal="left" vertical="center"/>
    </xf>
    <xf numFmtId="0" fontId="9" fillId="0" borderId="8" xfId="0" applyFont="1" applyBorder="1" applyAlignment="1">
      <alignment horizontal="center"/>
    </xf>
    <xf numFmtId="0" fontId="9" fillId="0" borderId="0" xfId="0" applyFont="1" applyAlignment="1">
      <alignment horizontal="center"/>
    </xf>
    <xf numFmtId="164" fontId="6" fillId="2" borderId="4" xfId="0" applyNumberFormat="1" applyFont="1" applyFill="1" applyBorder="1" applyAlignment="1">
      <alignment horizontal="left" vertical="center" wrapText="1"/>
    </xf>
    <xf numFmtId="164" fontId="6" fillId="2" borderId="5" xfId="0" applyNumberFormat="1" applyFont="1" applyFill="1" applyBorder="1" applyAlignment="1">
      <alignment horizontal="left" vertical="center" wrapText="1"/>
    </xf>
    <xf numFmtId="164" fontId="6" fillId="2" borderId="6" xfId="0" applyNumberFormat="1" applyFont="1" applyFill="1" applyBorder="1" applyAlignment="1">
      <alignment horizontal="left" vertical="center" wrapText="1"/>
    </xf>
    <xf numFmtId="0" fontId="3" fillId="0" borderId="0" xfId="1" applyFont="1" applyAlignment="1">
      <alignment vertical="top" wrapText="1" readingOrder="1"/>
    </xf>
    <xf numFmtId="0" fontId="2" fillId="0" borderId="0" xfId="0" applyFont="1"/>
  </cellXfs>
  <cellStyles count="2">
    <cellStyle name="Įprastas" xfId="0" builtinId="0"/>
    <cellStyle name="Normal 2" xfId="1" xr:uid="{C6670A72-580F-4144-8C01-D8D997518C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619125</xdr:colOff>
      <xdr:row>0</xdr:row>
      <xdr:rowOff>95251</xdr:rowOff>
    </xdr:from>
    <xdr:to>
      <xdr:col>9</xdr:col>
      <xdr:colOff>9525</xdr:colOff>
      <xdr:row>4</xdr:row>
      <xdr:rowOff>95251</xdr:rowOff>
    </xdr:to>
    <xdr:sp macro="" textlink="">
      <xdr:nvSpPr>
        <xdr:cNvPr id="2" name="Text Box 12">
          <a:extLst>
            <a:ext uri="{FF2B5EF4-FFF2-40B4-BE49-F238E27FC236}">
              <a16:creationId xmlns:a16="http://schemas.microsoft.com/office/drawing/2014/main" id="{CEA4AE79-54FC-4B48-830D-A717ABF4CDA3}"/>
            </a:ext>
          </a:extLst>
        </xdr:cNvPr>
        <xdr:cNvSpPr txBox="1">
          <a:spLocks noChangeArrowheads="1"/>
        </xdr:cNvSpPr>
      </xdr:nvSpPr>
      <xdr:spPr bwMode="auto">
        <a:xfrm>
          <a:off x="3914775" y="95251"/>
          <a:ext cx="2257425" cy="800100"/>
        </a:xfrm>
        <a:prstGeom prst="rect">
          <a:avLst/>
        </a:prstGeom>
        <a:solidFill>
          <a:srgbClr val="FFFFFF"/>
        </a:solidFill>
        <a:ln w="9525">
          <a:solidFill>
            <a:schemeClr val="bg1"/>
          </a:solidFill>
          <a:miter lim="800000"/>
          <a:headEnd/>
          <a:tailEnd/>
        </a:ln>
      </xdr:spPr>
      <xdr:txBody>
        <a:bodyPr vertOverflow="clip" wrap="square" lIns="27432" tIns="27432" rIns="0" bIns="0" anchor="t" upright="1"/>
        <a:lstStyle/>
        <a:p>
          <a:pPr algn="l" rtl="0">
            <a:defRPr sz="1000"/>
          </a:pPr>
          <a:r>
            <a:rPr lang="lt-LT" sz="1200" b="0" i="0" u="none" strike="noStrike" baseline="0">
              <a:solidFill>
                <a:srgbClr val="000000"/>
              </a:solidFill>
              <a:latin typeface="Times New Roman" panose="02020603050405020304" pitchFamily="18" charset="0"/>
              <a:ea typeface="Calibri"/>
              <a:cs typeface="Times New Roman" panose="02020603050405020304" pitchFamily="18" charset="0"/>
            </a:rPr>
            <a:t>Mažeikių rajono savivaldybės veiklos valdymo programos 2025–2027 metams </a:t>
          </a:r>
        </a:p>
        <a:p>
          <a:pPr algn="l" rtl="0">
            <a:defRPr sz="1000"/>
          </a:pPr>
          <a:r>
            <a:rPr lang="lt-LT" sz="1200" b="0" i="0" u="none" strike="noStrike" baseline="0">
              <a:solidFill>
                <a:srgbClr val="000000"/>
              </a:solidFill>
              <a:latin typeface="Times New Roman" panose="02020603050405020304" pitchFamily="18" charset="0"/>
              <a:ea typeface="Calibri"/>
              <a:cs typeface="Times New Roman" panose="02020603050405020304" pitchFamily="18" charset="0"/>
            </a:rPr>
            <a:t>priedas </a:t>
          </a:r>
        </a:p>
      </xdr:txBody>
    </xdr:sp>
    <xdr:clientData/>
  </xdr:twoCellAnchor>
  <xdr:twoCellAnchor>
    <xdr:from>
      <xdr:col>1</xdr:col>
      <xdr:colOff>1619250</xdr:colOff>
      <xdr:row>103</xdr:row>
      <xdr:rowOff>9525</xdr:rowOff>
    </xdr:from>
    <xdr:to>
      <xdr:col>2</xdr:col>
      <xdr:colOff>533400</xdr:colOff>
      <xdr:row>103</xdr:row>
      <xdr:rowOff>9525</xdr:rowOff>
    </xdr:to>
    <xdr:cxnSp macro="">
      <xdr:nvCxnSpPr>
        <xdr:cNvPr id="3" name="Straight Connector 3">
          <a:extLst>
            <a:ext uri="{FF2B5EF4-FFF2-40B4-BE49-F238E27FC236}">
              <a16:creationId xmlns:a16="http://schemas.microsoft.com/office/drawing/2014/main" id="{F0B8C9D7-92AA-427C-A697-60E8BBA7485C}"/>
            </a:ext>
          </a:extLst>
        </xdr:cNvPr>
        <xdr:cNvCxnSpPr/>
      </xdr:nvCxnSpPr>
      <xdr:spPr>
        <a:xfrm>
          <a:off x="2447925" y="36747450"/>
          <a:ext cx="1381125" cy="0"/>
        </a:xfrm>
        <a:prstGeom prst="line">
          <a:avLst/>
        </a:prstGeom>
        <a:noFill/>
        <a:ln w="6350" cap="flat" cmpd="sng" algn="ctr">
          <a:solidFill>
            <a:sysClr val="windowText" lastClr="000000"/>
          </a:solidFill>
          <a:prstDash val="solid"/>
          <a:miter lim="800000"/>
        </a:ln>
        <a:effectLst/>
      </xdr:spPr>
    </xdr:cxnSp>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26C89-70A2-4BBC-9759-848722FDF9A4}">
  <dimension ref="A6:AA103"/>
  <sheetViews>
    <sheetView tabSelected="1" topLeftCell="A98" zoomScaleNormal="100" workbookViewId="0">
      <selection activeCell="X8" sqref="X8"/>
    </sheetView>
  </sheetViews>
  <sheetFormatPr defaultColWidth="9.140625" defaultRowHeight="15.75" x14ac:dyDescent="0.25"/>
  <cols>
    <col min="1" max="1" width="12.42578125" style="5" customWidth="1"/>
    <col min="2" max="2" width="37" style="6" customWidth="1"/>
    <col min="3" max="3" width="12.7109375" style="6" hidden="1" customWidth="1"/>
    <col min="4" max="5" width="12.7109375" style="58" hidden="1" customWidth="1"/>
    <col min="6" max="8" width="11.7109375" style="6" customWidth="1"/>
    <col min="9" max="9" width="10.5703125" style="6" customWidth="1"/>
    <col min="10" max="10" width="10.140625" style="4" hidden="1" customWidth="1"/>
    <col min="11" max="12" width="9.140625" style="4" hidden="1" customWidth="1"/>
    <col min="13" max="13" width="9.5703125" style="4" hidden="1" customWidth="1"/>
    <col min="14" max="15" width="9.140625" style="4" hidden="1" customWidth="1"/>
    <col min="16" max="18" width="9.140625" style="5" hidden="1" customWidth="1"/>
    <col min="19" max="20" width="0" style="5" hidden="1" customWidth="1"/>
    <col min="21" max="16384" width="9.140625" style="5"/>
  </cols>
  <sheetData>
    <row r="6" spans="1:9" ht="35.25" customHeight="1" x14ac:dyDescent="0.25">
      <c r="A6" s="83" t="s">
        <v>549</v>
      </c>
      <c r="B6" s="83"/>
      <c r="C6" s="83"/>
      <c r="D6" s="83"/>
      <c r="E6" s="83"/>
      <c r="F6" s="83"/>
      <c r="G6" s="83"/>
      <c r="H6" s="83"/>
      <c r="I6" s="83"/>
    </row>
    <row r="7" spans="1:9" x14ac:dyDescent="0.25">
      <c r="I7" s="74" t="s">
        <v>559</v>
      </c>
    </row>
    <row r="8" spans="1:9" ht="107.25" customHeight="1" x14ac:dyDescent="0.25">
      <c r="A8" s="7" t="s">
        <v>0</v>
      </c>
      <c r="B8" s="8" t="s">
        <v>1</v>
      </c>
      <c r="C8" s="8" t="s">
        <v>550</v>
      </c>
      <c r="D8" s="59" t="s">
        <v>552</v>
      </c>
      <c r="E8" s="59" t="s">
        <v>553</v>
      </c>
      <c r="F8" s="8" t="s">
        <v>481</v>
      </c>
      <c r="G8" s="8" t="s">
        <v>479</v>
      </c>
      <c r="H8" s="8" t="s">
        <v>518</v>
      </c>
      <c r="I8" s="8" t="s">
        <v>478</v>
      </c>
    </row>
    <row r="9" spans="1:9" ht="12" customHeight="1" x14ac:dyDescent="0.25">
      <c r="A9" s="9">
        <v>1</v>
      </c>
      <c r="B9" s="10">
        <v>2</v>
      </c>
      <c r="C9" s="10">
        <v>3</v>
      </c>
      <c r="D9" s="60"/>
      <c r="E9" s="60"/>
      <c r="F9" s="10">
        <v>4</v>
      </c>
      <c r="G9" s="10">
        <v>5</v>
      </c>
      <c r="H9" s="10">
        <v>5</v>
      </c>
      <c r="I9" s="10">
        <v>6</v>
      </c>
    </row>
    <row r="10" spans="1:9" ht="33" customHeight="1" x14ac:dyDescent="0.25">
      <c r="A10" s="11" t="s">
        <v>469</v>
      </c>
      <c r="B10" s="84" t="s">
        <v>468</v>
      </c>
      <c r="C10" s="85"/>
      <c r="D10" s="85"/>
      <c r="E10" s="85"/>
      <c r="F10" s="85"/>
      <c r="G10" s="86"/>
      <c r="H10" s="47"/>
      <c r="I10" s="12"/>
    </row>
    <row r="11" spans="1:9" ht="18" customHeight="1" x14ac:dyDescent="0.25">
      <c r="A11" s="11" t="s">
        <v>487</v>
      </c>
      <c r="B11" s="84" t="s">
        <v>470</v>
      </c>
      <c r="C11" s="85"/>
      <c r="D11" s="85"/>
      <c r="E11" s="85"/>
      <c r="F11" s="85"/>
      <c r="G11" s="86"/>
      <c r="H11" s="47"/>
      <c r="I11" s="12"/>
    </row>
    <row r="12" spans="1:9" ht="33" customHeight="1" x14ac:dyDescent="0.25">
      <c r="A12" s="13" t="s">
        <v>488</v>
      </c>
      <c r="B12" s="48" t="str">
        <f>+priemone!C106</f>
        <v>Savivaldybės tarybos darbo organizavimas</v>
      </c>
      <c r="C12" s="17">
        <f>SUM(C13)</f>
        <v>722.50900000000001</v>
      </c>
      <c r="D12" s="61">
        <f>SUM(D13)</f>
        <v>722.50900000000001</v>
      </c>
      <c r="E12" s="62">
        <f>SUM(E13)</f>
        <v>795.10900000000004</v>
      </c>
      <c r="F12" s="17">
        <f t="shared" ref="F12:H12" si="0">SUM(F13)</f>
        <v>873</v>
      </c>
      <c r="G12" s="14">
        <f t="shared" si="0"/>
        <v>870.9</v>
      </c>
      <c r="H12" s="14">
        <f t="shared" si="0"/>
        <v>916.5</v>
      </c>
      <c r="I12" s="15" t="s">
        <v>474</v>
      </c>
    </row>
    <row r="13" spans="1:9" ht="35.25" customHeight="1" x14ac:dyDescent="0.25">
      <c r="A13" s="16"/>
      <c r="B13" s="36" t="s">
        <v>526</v>
      </c>
      <c r="C13" s="14">
        <f>773-20-30.491</f>
        <v>722.50900000000001</v>
      </c>
      <c r="D13" s="63">
        <f>773-20-30.491</f>
        <v>722.50900000000001</v>
      </c>
      <c r="E13" s="64">
        <f>722.509+72.6</f>
        <v>795.10900000000004</v>
      </c>
      <c r="F13" s="17">
        <f>854.7-30.2-4.3+30+15+7.8</f>
        <v>873</v>
      </c>
      <c r="G13" s="17">
        <v>870.9</v>
      </c>
      <c r="H13" s="17">
        <v>916.5</v>
      </c>
      <c r="I13" s="15"/>
    </row>
    <row r="14" spans="1:9" ht="30.75" customHeight="1" x14ac:dyDescent="0.25">
      <c r="A14" s="16" t="s">
        <v>489</v>
      </c>
      <c r="B14" s="36" t="str">
        <f>+priemone!C107</f>
        <v>Savivaldybės kontrolės ir audito tarnybos darbo organizavimas</v>
      </c>
      <c r="C14" s="14">
        <f>SUM(C15)</f>
        <v>228.9</v>
      </c>
      <c r="D14" s="63">
        <f>SUM(D15)</f>
        <v>228.9</v>
      </c>
      <c r="E14" s="64">
        <f>SUM(E15)</f>
        <v>228.9</v>
      </c>
      <c r="F14" s="14">
        <f t="shared" ref="F14:H14" si="1">SUM(F15)</f>
        <v>259.00000000000006</v>
      </c>
      <c r="G14" s="14">
        <f t="shared" si="1"/>
        <v>262.7</v>
      </c>
      <c r="H14" s="14">
        <f t="shared" si="1"/>
        <v>263.8</v>
      </c>
      <c r="I14" s="15" t="s">
        <v>474</v>
      </c>
    </row>
    <row r="15" spans="1:9" ht="30" customHeight="1" x14ac:dyDescent="0.25">
      <c r="A15" s="16"/>
      <c r="B15" s="36" t="s">
        <v>526</v>
      </c>
      <c r="C15" s="14">
        <v>228.9</v>
      </c>
      <c r="D15" s="63">
        <v>228.9</v>
      </c>
      <c r="E15" s="64">
        <v>228.9</v>
      </c>
      <c r="F15" s="17">
        <f>252+10+0.1-1.7-1.4</f>
        <v>259.00000000000006</v>
      </c>
      <c r="G15" s="17">
        <v>262.7</v>
      </c>
      <c r="H15" s="17">
        <v>263.8</v>
      </c>
      <c r="I15" s="15"/>
    </row>
    <row r="16" spans="1:9" ht="31.5" x14ac:dyDescent="0.25">
      <c r="A16" s="16" t="s">
        <v>490</v>
      </c>
      <c r="B16" s="36" t="str">
        <f>+priemone!C108</f>
        <v>Savivaldybės administracijos darbo organizavimas</v>
      </c>
      <c r="C16" s="14">
        <f>+C17+C18+C19</f>
        <v>9028.1999999999989</v>
      </c>
      <c r="D16" s="65">
        <f>SUM(D17:D19)</f>
        <v>8954.1999999999989</v>
      </c>
      <c r="E16" s="64">
        <f>+E17+E18+E19</f>
        <v>8819.1</v>
      </c>
      <c r="F16" s="14">
        <f>SUM(F17:F19)</f>
        <v>9547.6999999999971</v>
      </c>
      <c r="G16" s="14">
        <f>SUM(G17:G19)</f>
        <v>10412.700000000001</v>
      </c>
      <c r="H16" s="14">
        <f>SUM(H17:H19)</f>
        <v>10491.9</v>
      </c>
      <c r="I16" s="15" t="s">
        <v>475</v>
      </c>
    </row>
    <row r="17" spans="1:16" ht="28.5" customHeight="1" x14ac:dyDescent="0.25">
      <c r="A17" s="16"/>
      <c r="B17" s="36" t="s">
        <v>526</v>
      </c>
      <c r="C17" s="14">
        <f>8981.9+53.7-12.1+5-4.1</f>
        <v>9024.4</v>
      </c>
      <c r="D17" s="65">
        <f>10273.57-30-50-5-16-300-80-50-45+167.8-118-5.8-400-391.17</f>
        <v>8950.4</v>
      </c>
      <c r="E17" s="64">
        <f>9037.5-177.4-42.2</f>
        <v>8817.9</v>
      </c>
      <c r="F17" s="17">
        <f>7450.9+2333.2-300+100-43.1</f>
        <v>9540.9999999999982</v>
      </c>
      <c r="G17" s="17">
        <v>10409.200000000001</v>
      </c>
      <c r="H17" s="17">
        <v>10488.4</v>
      </c>
      <c r="I17" s="15"/>
      <c r="J17" s="77" t="s">
        <v>524</v>
      </c>
      <c r="K17" s="78"/>
      <c r="L17" s="78"/>
      <c r="M17" s="78"/>
      <c r="N17" s="78"/>
      <c r="P17" s="18"/>
    </row>
    <row r="18" spans="1:16" ht="27.75" customHeight="1" x14ac:dyDescent="0.25">
      <c r="A18" s="16"/>
      <c r="B18" s="36" t="s">
        <v>527</v>
      </c>
      <c r="C18" s="14">
        <f>0.5+0.3</f>
        <v>0.8</v>
      </c>
      <c r="D18" s="63">
        <v>0.8</v>
      </c>
      <c r="E18" s="64">
        <f>0.8-0.3</f>
        <v>0.5</v>
      </c>
      <c r="F18" s="17">
        <f>0.7-0.4+0.1</f>
        <v>0.39999999999999991</v>
      </c>
      <c r="G18" s="17">
        <v>0.5</v>
      </c>
      <c r="H18" s="17">
        <v>0.5</v>
      </c>
      <c r="I18" s="15"/>
      <c r="J18" s="19">
        <f>+F17+F18+F19</f>
        <v>9547.6999999999971</v>
      </c>
      <c r="K18" s="4">
        <v>2730.3</v>
      </c>
    </row>
    <row r="19" spans="1:16" ht="30" customHeight="1" x14ac:dyDescent="0.25">
      <c r="A19" s="16"/>
      <c r="B19" s="36" t="s">
        <v>528</v>
      </c>
      <c r="C19" s="14">
        <f>3.3-0.3</f>
        <v>3</v>
      </c>
      <c r="D19" s="63">
        <v>3</v>
      </c>
      <c r="E19" s="64">
        <f>3-2.3</f>
        <v>0.70000000000000018</v>
      </c>
      <c r="F19" s="17">
        <f>6+0.3</f>
        <v>6.3</v>
      </c>
      <c r="G19" s="17">
        <v>3</v>
      </c>
      <c r="H19" s="17">
        <v>3</v>
      </c>
      <c r="I19" s="15"/>
    </row>
    <row r="20" spans="1:16" ht="30" hidden="1" customHeight="1" x14ac:dyDescent="0.25">
      <c r="A20" s="16"/>
      <c r="B20" s="36"/>
      <c r="C20" s="14"/>
      <c r="D20" s="63"/>
      <c r="E20" s="64"/>
      <c r="F20" s="14"/>
      <c r="G20" s="14"/>
      <c r="H20" s="14"/>
      <c r="I20" s="15"/>
    </row>
    <row r="21" spans="1:16" ht="30" hidden="1" customHeight="1" x14ac:dyDescent="0.25">
      <c r="A21" s="16"/>
      <c r="B21" s="36"/>
      <c r="C21" s="14"/>
      <c r="D21" s="63"/>
      <c r="E21" s="64"/>
      <c r="F21" s="14"/>
      <c r="G21" s="14"/>
      <c r="H21" s="14"/>
      <c r="I21" s="15"/>
    </row>
    <row r="22" spans="1:16" ht="37.9" customHeight="1" x14ac:dyDescent="0.25">
      <c r="A22" s="16" t="s">
        <v>491</v>
      </c>
      <c r="B22" s="36" t="str">
        <f>+priemone!C110</f>
        <v>Savivaldybės mero rezervas</v>
      </c>
      <c r="C22" s="14">
        <f>+C23</f>
        <v>162</v>
      </c>
      <c r="D22" s="63">
        <f>+D23</f>
        <v>162</v>
      </c>
      <c r="E22" s="64">
        <f>+E23</f>
        <v>162</v>
      </c>
      <c r="F22" s="14">
        <f t="shared" ref="F22:H22" si="2">+F23</f>
        <v>321.15600000000001</v>
      </c>
      <c r="G22" s="14">
        <f t="shared" si="2"/>
        <v>175</v>
      </c>
      <c r="H22" s="14">
        <f t="shared" si="2"/>
        <v>180</v>
      </c>
      <c r="I22" s="15" t="s">
        <v>473</v>
      </c>
    </row>
    <row r="23" spans="1:16" ht="30" customHeight="1" x14ac:dyDescent="0.25">
      <c r="A23" s="16"/>
      <c r="B23" s="36" t="s">
        <v>526</v>
      </c>
      <c r="C23" s="14">
        <v>162</v>
      </c>
      <c r="D23" s="63">
        <v>162</v>
      </c>
      <c r="E23" s="64">
        <v>162</v>
      </c>
      <c r="F23" s="17">
        <v>321.15600000000001</v>
      </c>
      <c r="G23" s="17">
        <v>175</v>
      </c>
      <c r="H23" s="17">
        <v>180</v>
      </c>
      <c r="I23" s="15"/>
      <c r="J23" s="19"/>
    </row>
    <row r="24" spans="1:16" ht="43.5" customHeight="1" x14ac:dyDescent="0.25">
      <c r="A24" s="16" t="s">
        <v>492</v>
      </c>
      <c r="B24" s="36" t="str">
        <f>+priemone!C111</f>
        <v>Dalyvavimas Lietuvos savivaldybių asociacijos ir regiono plėtros tarybos veikloje</v>
      </c>
      <c r="C24" s="14">
        <f>+C25</f>
        <v>27.5</v>
      </c>
      <c r="D24" s="63">
        <f>+D25</f>
        <v>27.5</v>
      </c>
      <c r="E24" s="64">
        <f>+E25</f>
        <v>27.5</v>
      </c>
      <c r="F24" s="14">
        <f t="shared" ref="F24:H24" si="3">+F25</f>
        <v>30.9</v>
      </c>
      <c r="G24" s="14">
        <f t="shared" si="3"/>
        <v>29</v>
      </c>
      <c r="H24" s="14">
        <f t="shared" si="3"/>
        <v>30</v>
      </c>
      <c r="I24" s="15" t="s">
        <v>476</v>
      </c>
      <c r="M24" s="20"/>
    </row>
    <row r="25" spans="1:16" ht="28.5" customHeight="1" x14ac:dyDescent="0.25">
      <c r="A25" s="16"/>
      <c r="B25" s="36" t="s">
        <v>526</v>
      </c>
      <c r="C25" s="14">
        <v>27.5</v>
      </c>
      <c r="D25" s="63">
        <v>27.5</v>
      </c>
      <c r="E25" s="64">
        <v>27.5</v>
      </c>
      <c r="F25" s="17">
        <f>28+2.9</f>
        <v>30.9</v>
      </c>
      <c r="G25" s="17">
        <v>29</v>
      </c>
      <c r="H25" s="17">
        <v>30</v>
      </c>
      <c r="I25" s="15"/>
      <c r="J25" s="19"/>
    </row>
    <row r="26" spans="1:16" ht="37.9" customHeight="1" x14ac:dyDescent="0.25">
      <c r="A26" s="16" t="s">
        <v>493</v>
      </c>
      <c r="B26" s="36" t="str">
        <f>+priemone!C112</f>
        <v>Savivaldybės mero fondas</v>
      </c>
      <c r="C26" s="14">
        <f>+C27</f>
        <v>40</v>
      </c>
      <c r="D26" s="63">
        <f>+D27</f>
        <v>40</v>
      </c>
      <c r="E26" s="64">
        <f>+E27</f>
        <v>40</v>
      </c>
      <c r="F26" s="14">
        <f t="shared" ref="F26:H26" si="4">+F27</f>
        <v>42</v>
      </c>
      <c r="G26" s="14">
        <f t="shared" si="4"/>
        <v>45</v>
      </c>
      <c r="H26" s="14">
        <f t="shared" si="4"/>
        <v>45</v>
      </c>
      <c r="I26" s="15" t="s">
        <v>473</v>
      </c>
    </row>
    <row r="27" spans="1:16" ht="28.5" customHeight="1" x14ac:dyDescent="0.25">
      <c r="A27" s="16"/>
      <c r="B27" s="36" t="s">
        <v>526</v>
      </c>
      <c r="C27" s="14">
        <f>48-8</f>
        <v>40</v>
      </c>
      <c r="D27" s="63">
        <f>48-8</f>
        <v>40</v>
      </c>
      <c r="E27" s="64">
        <f>48-8</f>
        <v>40</v>
      </c>
      <c r="F27" s="17">
        <v>42</v>
      </c>
      <c r="G27" s="17">
        <v>45</v>
      </c>
      <c r="H27" s="17">
        <v>45</v>
      </c>
      <c r="I27" s="15"/>
    </row>
    <row r="28" spans="1:16" ht="37.9" hidden="1" customHeight="1" x14ac:dyDescent="0.25">
      <c r="A28" s="16" t="s">
        <v>494</v>
      </c>
      <c r="B28" s="36" t="str">
        <f>+priemone!C113</f>
        <v>Administracinės naštos mažinimo proceso užtikrinimas</v>
      </c>
      <c r="C28" s="43"/>
      <c r="D28" s="66"/>
      <c r="E28" s="66"/>
      <c r="F28" s="21"/>
      <c r="G28" s="21"/>
      <c r="H28" s="21"/>
      <c r="I28" s="15" t="s">
        <v>480</v>
      </c>
    </row>
    <row r="29" spans="1:16" ht="31.5" hidden="1" customHeight="1" x14ac:dyDescent="0.25">
      <c r="A29" s="16"/>
      <c r="B29" s="36" t="s">
        <v>526</v>
      </c>
      <c r="C29" s="43">
        <v>0</v>
      </c>
      <c r="D29" s="66"/>
      <c r="E29" s="66"/>
      <c r="F29" s="21">
        <v>0</v>
      </c>
      <c r="G29" s="21">
        <v>0</v>
      </c>
      <c r="H29" s="21"/>
      <c r="I29" s="15"/>
    </row>
    <row r="30" spans="1:16" x14ac:dyDescent="0.25">
      <c r="A30" s="11" t="s">
        <v>495</v>
      </c>
      <c r="B30" s="87" t="s">
        <v>471</v>
      </c>
      <c r="C30" s="88"/>
      <c r="D30" s="88"/>
      <c r="E30" s="88"/>
      <c r="F30" s="88"/>
      <c r="G30" s="89"/>
      <c r="H30" s="49"/>
      <c r="I30" s="15"/>
    </row>
    <row r="31" spans="1:16" ht="31.5" x14ac:dyDescent="0.25">
      <c r="A31" s="16" t="s">
        <v>496</v>
      </c>
      <c r="B31" s="50" t="str">
        <f>+priemone!C115</f>
        <v>Civilinės saugos organizavimas</v>
      </c>
      <c r="C31" s="14">
        <f>+C32+C33</f>
        <v>69.400000000000006</v>
      </c>
      <c r="D31" s="63">
        <f>+D32</f>
        <v>69.400000000000006</v>
      </c>
      <c r="E31" s="64">
        <f>+E32</f>
        <v>71.400000000000006</v>
      </c>
      <c r="F31" s="14">
        <f t="shared" ref="F31:H31" si="5">+F32+F33</f>
        <v>124.6</v>
      </c>
      <c r="G31" s="14">
        <f t="shared" si="5"/>
        <v>121.5</v>
      </c>
      <c r="H31" s="14">
        <f t="shared" si="5"/>
        <v>121.5</v>
      </c>
      <c r="I31" s="15" t="s">
        <v>477</v>
      </c>
    </row>
    <row r="32" spans="1:16" ht="47.25" customHeight="1" x14ac:dyDescent="0.25">
      <c r="A32" s="11"/>
      <c r="B32" s="50" t="s">
        <v>529</v>
      </c>
      <c r="C32" s="14">
        <v>69.400000000000006</v>
      </c>
      <c r="D32" s="63">
        <v>69.400000000000006</v>
      </c>
      <c r="E32" s="64">
        <f>69.4+2</f>
        <v>71.400000000000006</v>
      </c>
      <c r="F32" s="17">
        <v>75.5</v>
      </c>
      <c r="G32" s="17">
        <v>75.5</v>
      </c>
      <c r="H32" s="17">
        <v>75.5</v>
      </c>
      <c r="I32" s="15"/>
      <c r="J32" s="22" t="s">
        <v>520</v>
      </c>
    </row>
    <row r="33" spans="1:16" ht="42" customHeight="1" x14ac:dyDescent="0.25">
      <c r="A33" s="46"/>
      <c r="B33" s="50" t="s">
        <v>551</v>
      </c>
      <c r="C33" s="14"/>
      <c r="D33" s="64"/>
      <c r="E33" s="64"/>
      <c r="F33" s="17">
        <f>46+3.1</f>
        <v>49.1</v>
      </c>
      <c r="G33" s="17">
        <v>46</v>
      </c>
      <c r="H33" s="17">
        <v>46</v>
      </c>
      <c r="I33" s="15"/>
      <c r="J33" s="22"/>
    </row>
    <row r="34" spans="1:16" ht="31.5" hidden="1" customHeight="1" x14ac:dyDescent="0.25">
      <c r="A34" s="16" t="s">
        <v>497</v>
      </c>
      <c r="B34" s="50" t="str">
        <f>+priemone!C116</f>
        <v>Dalyvavimas atrenkant šauktinius į karo tarnybą</v>
      </c>
      <c r="C34" s="14"/>
      <c r="D34" s="64"/>
      <c r="E34" s="64"/>
      <c r="F34" s="17"/>
      <c r="G34" s="17"/>
      <c r="H34" s="17"/>
      <c r="I34" s="15"/>
    </row>
    <row r="35" spans="1:16" ht="48" hidden="1" customHeight="1" x14ac:dyDescent="0.25">
      <c r="A35" s="11"/>
      <c r="B35" s="50" t="s">
        <v>530</v>
      </c>
      <c r="C35" s="14">
        <v>0</v>
      </c>
      <c r="D35" s="64"/>
      <c r="E35" s="64"/>
      <c r="F35" s="17">
        <v>0</v>
      </c>
      <c r="G35" s="17">
        <v>0</v>
      </c>
      <c r="H35" s="17"/>
      <c r="I35" s="15"/>
    </row>
    <row r="36" spans="1:16" ht="31.5" x14ac:dyDescent="0.25">
      <c r="A36" s="16" t="s">
        <v>498</v>
      </c>
      <c r="B36" s="24" t="str">
        <f>+priemone!C117</f>
        <v>Mobilizacijos administravimas</v>
      </c>
      <c r="C36" s="14">
        <f>+C37</f>
        <v>36.4</v>
      </c>
      <c r="D36" s="63">
        <f>+D37</f>
        <v>32</v>
      </c>
      <c r="E36" s="64">
        <f>+E37</f>
        <v>36.4</v>
      </c>
      <c r="F36" s="14">
        <f t="shared" ref="F36:G36" si="6">+F37</f>
        <v>39.6</v>
      </c>
      <c r="G36" s="14">
        <f t="shared" si="6"/>
        <v>39.6</v>
      </c>
      <c r="H36" s="14">
        <f>+H37</f>
        <v>39.6</v>
      </c>
      <c r="I36" s="15" t="s">
        <v>477</v>
      </c>
    </row>
    <row r="37" spans="1:16" ht="48" customHeight="1" x14ac:dyDescent="0.25">
      <c r="A37" s="11"/>
      <c r="B37" s="24" t="s">
        <v>531</v>
      </c>
      <c r="C37" s="14">
        <f>32+4.4</f>
        <v>36.4</v>
      </c>
      <c r="D37" s="63">
        <v>32</v>
      </c>
      <c r="E37" s="64">
        <f>32+4.4</f>
        <v>36.4</v>
      </c>
      <c r="F37" s="17">
        <v>39.6</v>
      </c>
      <c r="G37" s="17">
        <v>39.6</v>
      </c>
      <c r="H37" s="17">
        <v>39.6</v>
      </c>
      <c r="I37" s="15"/>
    </row>
    <row r="38" spans="1:16" ht="31.5" hidden="1" x14ac:dyDescent="0.25">
      <c r="A38" s="16" t="s">
        <v>499</v>
      </c>
      <c r="B38" s="51" t="str">
        <f>+priemone!C118</f>
        <v>Nuosavybės teisių atkūrimo nagrinėjimas</v>
      </c>
      <c r="C38" s="14"/>
      <c r="D38" s="63"/>
      <c r="E38" s="64">
        <f>+E39</f>
        <v>0</v>
      </c>
      <c r="F38" s="17"/>
      <c r="G38" s="17"/>
      <c r="H38" s="17"/>
      <c r="I38" s="15"/>
    </row>
    <row r="39" spans="1:16" ht="33.75" hidden="1" customHeight="1" x14ac:dyDescent="0.25">
      <c r="A39" s="11"/>
      <c r="B39" s="51" t="s">
        <v>526</v>
      </c>
      <c r="C39" s="14">
        <v>0</v>
      </c>
      <c r="D39" s="63">
        <v>0</v>
      </c>
      <c r="E39" s="64">
        <v>0</v>
      </c>
      <c r="F39" s="17">
        <v>0</v>
      </c>
      <c r="G39" s="17">
        <v>0</v>
      </c>
      <c r="H39" s="17"/>
      <c r="I39" s="15"/>
    </row>
    <row r="40" spans="1:16" ht="31.5" x14ac:dyDescent="0.25">
      <c r="A40" s="16" t="s">
        <v>500</v>
      </c>
      <c r="B40" s="51" t="str">
        <f>+priemone!C119</f>
        <v>Civilinės būklės aktų registravimas</v>
      </c>
      <c r="C40" s="14">
        <f>+C41+C42</f>
        <v>39.700000000000003</v>
      </c>
      <c r="D40" s="63">
        <f>+D41+D42</f>
        <v>39.700000000000003</v>
      </c>
      <c r="E40" s="64">
        <f>+E41+E42</f>
        <v>39.700000000000003</v>
      </c>
      <c r="F40" s="14">
        <f t="shared" ref="F40:H40" si="7">+F41+F42</f>
        <v>38.9</v>
      </c>
      <c r="G40" s="14">
        <f t="shared" si="7"/>
        <v>38.9</v>
      </c>
      <c r="H40" s="14">
        <f t="shared" si="7"/>
        <v>38.9</v>
      </c>
      <c r="I40" s="15" t="s">
        <v>477</v>
      </c>
    </row>
    <row r="41" spans="1:16" ht="44.25" customHeight="1" x14ac:dyDescent="0.25">
      <c r="A41" s="11"/>
      <c r="B41" s="51" t="s">
        <v>532</v>
      </c>
      <c r="C41" s="14">
        <v>35.200000000000003</v>
      </c>
      <c r="D41" s="63">
        <v>35.200000000000003</v>
      </c>
      <c r="E41" s="64">
        <v>35.200000000000003</v>
      </c>
      <c r="F41" s="17">
        <v>34.4</v>
      </c>
      <c r="G41" s="17">
        <v>34.4</v>
      </c>
      <c r="H41" s="17">
        <v>34.4</v>
      </c>
      <c r="I41" s="15"/>
      <c r="J41" s="22" t="s">
        <v>521</v>
      </c>
      <c r="K41" s="22"/>
      <c r="L41" s="22"/>
      <c r="M41" s="22"/>
      <c r="N41" s="22"/>
      <c r="O41" s="22"/>
      <c r="P41" s="23"/>
    </row>
    <row r="42" spans="1:16" ht="28.5" customHeight="1" x14ac:dyDescent="0.25">
      <c r="A42" s="11"/>
      <c r="B42" s="51" t="s">
        <v>526</v>
      </c>
      <c r="C42" s="17">
        <v>4.5</v>
      </c>
      <c r="D42" s="61">
        <v>4.5</v>
      </c>
      <c r="E42" s="62">
        <v>4.5</v>
      </c>
      <c r="F42" s="17">
        <v>4.5</v>
      </c>
      <c r="G42" s="17">
        <v>4.5</v>
      </c>
      <c r="H42" s="17">
        <v>4.5</v>
      </c>
      <c r="I42" s="15"/>
    </row>
    <row r="43" spans="1:16" ht="31.5" x14ac:dyDescent="0.25">
      <c r="A43" s="16" t="s">
        <v>501</v>
      </c>
      <c r="B43" s="51" t="str">
        <f>+priemone!C120</f>
        <v>Archyvinių dokumentų tvarkymas</v>
      </c>
      <c r="C43" s="14">
        <f>+C44</f>
        <v>45.4</v>
      </c>
      <c r="D43" s="63">
        <f>+D44</f>
        <v>45.4</v>
      </c>
      <c r="E43" s="64">
        <f>+E44</f>
        <v>45.4</v>
      </c>
      <c r="F43" s="14">
        <f t="shared" ref="F43:H43" si="8">+F44</f>
        <v>45.4</v>
      </c>
      <c r="G43" s="14">
        <f t="shared" si="8"/>
        <v>45.4</v>
      </c>
      <c r="H43" s="14">
        <f t="shared" si="8"/>
        <v>45.4</v>
      </c>
      <c r="I43" s="15" t="s">
        <v>477</v>
      </c>
    </row>
    <row r="44" spans="1:16" ht="44.25" customHeight="1" x14ac:dyDescent="0.25">
      <c r="A44" s="11"/>
      <c r="B44" s="51" t="s">
        <v>533</v>
      </c>
      <c r="C44" s="14">
        <v>45.4</v>
      </c>
      <c r="D44" s="63">
        <v>45.4</v>
      </c>
      <c r="E44" s="64">
        <v>45.4</v>
      </c>
      <c r="F44" s="17">
        <v>45.4</v>
      </c>
      <c r="G44" s="17">
        <v>45.4</v>
      </c>
      <c r="H44" s="17">
        <v>45.4</v>
      </c>
      <c r="I44" s="15"/>
    </row>
    <row r="45" spans="1:16" ht="31.5" x14ac:dyDescent="0.25">
      <c r="A45" s="16" t="s">
        <v>502</v>
      </c>
      <c r="B45" s="51" t="str">
        <f>+priemone!C121</f>
        <v>Valstybinės kalbos vartojimo kontrolė</v>
      </c>
      <c r="C45" s="14">
        <f>+C46</f>
        <v>9</v>
      </c>
      <c r="D45" s="63">
        <f>+D46</f>
        <v>9</v>
      </c>
      <c r="E45" s="64">
        <f>+E46</f>
        <v>9</v>
      </c>
      <c r="F45" s="14">
        <f t="shared" ref="F45:H45" si="9">+F46</f>
        <v>9</v>
      </c>
      <c r="G45" s="14">
        <f t="shared" si="9"/>
        <v>9</v>
      </c>
      <c r="H45" s="14">
        <f t="shared" si="9"/>
        <v>9</v>
      </c>
      <c r="I45" s="15" t="s">
        <v>477</v>
      </c>
    </row>
    <row r="46" spans="1:16" ht="51.75" customHeight="1" x14ac:dyDescent="0.25">
      <c r="A46" s="11"/>
      <c r="B46" s="24" t="s">
        <v>534</v>
      </c>
      <c r="C46" s="14">
        <v>9</v>
      </c>
      <c r="D46" s="63">
        <v>9</v>
      </c>
      <c r="E46" s="64">
        <v>9</v>
      </c>
      <c r="F46" s="17">
        <v>9</v>
      </c>
      <c r="G46" s="17">
        <v>9</v>
      </c>
      <c r="H46" s="17">
        <v>9</v>
      </c>
      <c r="I46" s="15"/>
    </row>
    <row r="47" spans="1:16" ht="31.5" customHeight="1" x14ac:dyDescent="0.25">
      <c r="A47" s="16" t="s">
        <v>503</v>
      </c>
      <c r="B47" s="52" t="str">
        <f>+priemone!C122</f>
        <v>Gyvenamosios vietos deklaravimas</v>
      </c>
      <c r="C47" s="14">
        <f>+C48+C49</f>
        <v>24.4</v>
      </c>
      <c r="D47" s="63">
        <f>+D48+D49</f>
        <v>24.4</v>
      </c>
      <c r="E47" s="64">
        <f>+E48+E49</f>
        <v>23.5</v>
      </c>
      <c r="F47" s="14">
        <f t="shared" ref="F47:H47" si="10">+F48+F49</f>
        <v>27.5</v>
      </c>
      <c r="G47" s="14">
        <f t="shared" si="10"/>
        <v>31.1</v>
      </c>
      <c r="H47" s="14">
        <f t="shared" si="10"/>
        <v>32.799999999999997</v>
      </c>
      <c r="I47" s="15" t="s">
        <v>477</v>
      </c>
    </row>
    <row r="48" spans="1:16" ht="29.25" customHeight="1" x14ac:dyDescent="0.25">
      <c r="A48" s="16"/>
      <c r="B48" s="24" t="s">
        <v>526</v>
      </c>
      <c r="C48" s="14">
        <v>18.8</v>
      </c>
      <c r="D48" s="63">
        <v>18.8</v>
      </c>
      <c r="E48" s="64">
        <f>18.8-0.9</f>
        <v>17.900000000000002</v>
      </c>
      <c r="F48" s="17">
        <f>23.8-1.9</f>
        <v>21.900000000000002</v>
      </c>
      <c r="G48" s="17">
        <v>25.5</v>
      </c>
      <c r="H48" s="17">
        <v>27.2</v>
      </c>
      <c r="I48" s="15"/>
      <c r="J48" s="4" t="s">
        <v>525</v>
      </c>
    </row>
    <row r="49" spans="1:16" ht="47.25" customHeight="1" x14ac:dyDescent="0.25">
      <c r="A49" s="16"/>
      <c r="B49" s="24" t="s">
        <v>535</v>
      </c>
      <c r="C49" s="14">
        <v>5.6</v>
      </c>
      <c r="D49" s="63">
        <v>5.6</v>
      </c>
      <c r="E49" s="64">
        <v>5.6</v>
      </c>
      <c r="F49" s="17">
        <v>5.6</v>
      </c>
      <c r="G49" s="17">
        <v>5.6</v>
      </c>
      <c r="H49" s="17">
        <v>5.6</v>
      </c>
      <c r="I49" s="15"/>
      <c r="J49" s="81" t="s">
        <v>520</v>
      </c>
      <c r="K49" s="82"/>
      <c r="L49" s="82"/>
      <c r="M49" s="82"/>
      <c r="N49" s="82"/>
      <c r="O49" s="82"/>
      <c r="P49" s="82"/>
    </row>
    <row r="50" spans="1:16" ht="31.5" x14ac:dyDescent="0.25">
      <c r="A50" s="16" t="s">
        <v>504</v>
      </c>
      <c r="B50" s="53" t="str">
        <f>+priemone!C124</f>
        <v>Įstatymų priskirtų  registrų tvarkymas</v>
      </c>
      <c r="C50" s="14">
        <f>+C51</f>
        <v>0.8</v>
      </c>
      <c r="D50" s="63">
        <f>+D51</f>
        <v>0.8</v>
      </c>
      <c r="E50" s="64">
        <f>+E51</f>
        <v>0.8</v>
      </c>
      <c r="F50" s="14">
        <f t="shared" ref="F50:H50" si="11">+F51</f>
        <v>0.6</v>
      </c>
      <c r="G50" s="14">
        <f t="shared" si="11"/>
        <v>0.6</v>
      </c>
      <c r="H50" s="14">
        <f t="shared" si="11"/>
        <v>0.6</v>
      </c>
      <c r="I50" s="15" t="s">
        <v>477</v>
      </c>
    </row>
    <row r="51" spans="1:16" ht="47.25" x14ac:dyDescent="0.25">
      <c r="A51" s="16"/>
      <c r="B51" s="24" t="s">
        <v>536</v>
      </c>
      <c r="C51" s="14">
        <v>0.8</v>
      </c>
      <c r="D51" s="63">
        <v>0.8</v>
      </c>
      <c r="E51" s="64">
        <v>0.8</v>
      </c>
      <c r="F51" s="17">
        <v>0.6</v>
      </c>
      <c r="G51" s="17">
        <v>0.6</v>
      </c>
      <c r="H51" s="17">
        <v>0.6</v>
      </c>
      <c r="I51" s="15"/>
    </row>
    <row r="52" spans="1:16" ht="28.5" hidden="1" customHeight="1" x14ac:dyDescent="0.25">
      <c r="A52" s="16" t="s">
        <v>505</v>
      </c>
      <c r="B52" s="24" t="str">
        <f>+priemone!C125</f>
        <v>Valstybės garantijos nuomininkams</v>
      </c>
      <c r="C52" s="17"/>
      <c r="D52" s="61"/>
      <c r="E52" s="62">
        <f>+E53</f>
        <v>0</v>
      </c>
      <c r="F52" s="17"/>
      <c r="G52" s="17"/>
      <c r="H52" s="17"/>
      <c r="I52" s="15"/>
    </row>
    <row r="53" spans="1:16" ht="31.15" hidden="1" customHeight="1" x14ac:dyDescent="0.25">
      <c r="A53" s="16"/>
      <c r="B53" s="24" t="s">
        <v>530</v>
      </c>
      <c r="C53" s="17">
        <v>0</v>
      </c>
      <c r="D53" s="61">
        <v>0</v>
      </c>
      <c r="E53" s="62">
        <v>0</v>
      </c>
      <c r="F53" s="17">
        <v>0</v>
      </c>
      <c r="G53" s="17">
        <v>0</v>
      </c>
      <c r="H53" s="17"/>
      <c r="I53" s="15"/>
    </row>
    <row r="54" spans="1:16" ht="34.9" customHeight="1" x14ac:dyDescent="0.25">
      <c r="A54" s="16" t="s">
        <v>506</v>
      </c>
      <c r="B54" s="24" t="str">
        <f>+priemone!C126</f>
        <v>Pirminė teisinė pagalba pagal valstybės garantuojamos teisinės pagalbos įstatymą</v>
      </c>
      <c r="C54" s="17">
        <f>+C55</f>
        <v>6</v>
      </c>
      <c r="D54" s="61">
        <f>+D55</f>
        <v>6</v>
      </c>
      <c r="E54" s="62">
        <f>+E55</f>
        <v>6</v>
      </c>
      <c r="F54" s="17">
        <f t="shared" ref="F54:H54" si="12">+F55</f>
        <v>6.39</v>
      </c>
      <c r="G54" s="17">
        <f t="shared" si="12"/>
        <v>6.39</v>
      </c>
      <c r="H54" s="17">
        <f t="shared" si="12"/>
        <v>6.39</v>
      </c>
      <c r="I54" s="15" t="s">
        <v>477</v>
      </c>
    </row>
    <row r="55" spans="1:16" ht="49.5" customHeight="1" x14ac:dyDescent="0.25">
      <c r="A55" s="16"/>
      <c r="B55" s="24" t="s">
        <v>537</v>
      </c>
      <c r="C55" s="17">
        <v>6</v>
      </c>
      <c r="D55" s="61">
        <v>6</v>
      </c>
      <c r="E55" s="62">
        <v>6</v>
      </c>
      <c r="F55" s="17">
        <v>6.39</v>
      </c>
      <c r="G55" s="17">
        <v>6.39</v>
      </c>
      <c r="H55" s="17">
        <v>6.39</v>
      </c>
      <c r="I55" s="15"/>
      <c r="J55" s="22" t="s">
        <v>521</v>
      </c>
    </row>
    <row r="56" spans="1:16" ht="33" customHeight="1" x14ac:dyDescent="0.25">
      <c r="A56" s="16" t="s">
        <v>507</v>
      </c>
      <c r="B56" s="24" t="str">
        <f>+priemone!C127</f>
        <v>Jaunimo teisių apsauga</v>
      </c>
      <c r="C56" s="17">
        <f>+C57</f>
        <v>27.1</v>
      </c>
      <c r="D56" s="61">
        <f>+D57</f>
        <v>27.1</v>
      </c>
      <c r="E56" s="62">
        <f>+E57</f>
        <v>33.6</v>
      </c>
      <c r="F56" s="17">
        <f t="shared" ref="F56:H56" si="13">+F57</f>
        <v>27.6</v>
      </c>
      <c r="G56" s="17">
        <f t="shared" si="13"/>
        <v>27.6</v>
      </c>
      <c r="H56" s="17">
        <f t="shared" si="13"/>
        <v>27.6</v>
      </c>
      <c r="I56" s="15" t="s">
        <v>477</v>
      </c>
    </row>
    <row r="57" spans="1:16" ht="47.25" x14ac:dyDescent="0.25">
      <c r="A57" s="16"/>
      <c r="B57" s="24" t="s">
        <v>538</v>
      </c>
      <c r="C57" s="17">
        <v>27.1</v>
      </c>
      <c r="D57" s="61">
        <v>27.1</v>
      </c>
      <c r="E57" s="62">
        <v>33.6</v>
      </c>
      <c r="F57" s="17">
        <v>27.6</v>
      </c>
      <c r="G57" s="17">
        <v>27.6</v>
      </c>
      <c r="H57" s="17">
        <v>27.6</v>
      </c>
      <c r="I57" s="15"/>
    </row>
    <row r="58" spans="1:16" ht="30.75" customHeight="1" x14ac:dyDescent="0.25">
      <c r="A58" s="16" t="s">
        <v>508</v>
      </c>
      <c r="B58" s="24" t="str">
        <f>+priemone!C128</f>
        <v>Žemės ūkio funkcijų vykdymas</v>
      </c>
      <c r="C58" s="17">
        <f>+C59+C60</f>
        <v>390.4</v>
      </c>
      <c r="D58" s="61">
        <f>+D59+D60</f>
        <v>378.29999999999995</v>
      </c>
      <c r="E58" s="62">
        <f>+E59+E60</f>
        <v>392.09999999999997</v>
      </c>
      <c r="F58" s="17">
        <f t="shared" ref="F58:H58" si="14">+F59+F60</f>
        <v>396.4</v>
      </c>
      <c r="G58" s="17">
        <f t="shared" si="14"/>
        <v>419</v>
      </c>
      <c r="H58" s="17">
        <f t="shared" si="14"/>
        <v>429.6</v>
      </c>
      <c r="I58" s="15" t="s">
        <v>477</v>
      </c>
    </row>
    <row r="59" spans="1:16" ht="27" customHeight="1" x14ac:dyDescent="0.25">
      <c r="A59" s="16"/>
      <c r="B59" s="24" t="s">
        <v>526</v>
      </c>
      <c r="C59" s="17">
        <f>135.1+12.1</f>
        <v>147.19999999999999</v>
      </c>
      <c r="D59" s="61">
        <v>135.1</v>
      </c>
      <c r="E59" s="62">
        <f>147.2+7.5-5.8</f>
        <v>148.89999999999998</v>
      </c>
      <c r="F59" s="17">
        <f>162.5-12.4</f>
        <v>150.1</v>
      </c>
      <c r="G59" s="17">
        <v>172.7</v>
      </c>
      <c r="H59" s="17">
        <v>183.3</v>
      </c>
      <c r="I59" s="15"/>
      <c r="K59" s="25"/>
    </row>
    <row r="60" spans="1:16" ht="47.25" x14ac:dyDescent="0.25">
      <c r="A60" s="16"/>
      <c r="B60" s="24" t="s">
        <v>539</v>
      </c>
      <c r="C60" s="17">
        <v>243.2</v>
      </c>
      <c r="D60" s="61">
        <v>243.2</v>
      </c>
      <c r="E60" s="62">
        <v>243.2</v>
      </c>
      <c r="F60" s="17">
        <f>249.8-3.5</f>
        <v>246.3</v>
      </c>
      <c r="G60" s="17">
        <v>246.3</v>
      </c>
      <c r="H60" s="17">
        <v>246.3</v>
      </c>
      <c r="I60" s="15"/>
      <c r="K60" s="19"/>
    </row>
    <row r="61" spans="1:16" ht="28.5" hidden="1" customHeight="1" x14ac:dyDescent="0.25">
      <c r="A61" s="26" t="s">
        <v>540</v>
      </c>
      <c r="B61" s="24" t="str">
        <f>+priemone!C129</f>
        <v>Viešųjų darbų administravimas</v>
      </c>
      <c r="C61" s="17"/>
      <c r="D61" s="61"/>
      <c r="E61" s="62"/>
      <c r="F61" s="17"/>
      <c r="G61" s="17"/>
      <c r="H61" s="17"/>
      <c r="I61" s="15"/>
    </row>
    <row r="62" spans="1:16" ht="47.25" hidden="1" x14ac:dyDescent="0.25">
      <c r="A62" s="26"/>
      <c r="B62" s="24" t="s">
        <v>530</v>
      </c>
      <c r="C62" s="17">
        <v>0</v>
      </c>
      <c r="D62" s="61">
        <v>0</v>
      </c>
      <c r="E62" s="62">
        <v>0</v>
      </c>
      <c r="F62" s="17">
        <v>0</v>
      </c>
      <c r="G62" s="17">
        <v>0</v>
      </c>
      <c r="H62" s="17"/>
      <c r="I62" s="15"/>
    </row>
    <row r="63" spans="1:16" ht="28.5" customHeight="1" x14ac:dyDescent="0.25">
      <c r="A63" s="16" t="s">
        <v>509</v>
      </c>
      <c r="B63" s="24" t="str">
        <f>+priemone!C130</f>
        <v>Duomenų valstybės registrui teikimas</v>
      </c>
      <c r="C63" s="17">
        <f>+C64+C65+C66</f>
        <v>21.200000000000003</v>
      </c>
      <c r="D63" s="61">
        <f>+D64+D65+D66</f>
        <v>21.200000000000003</v>
      </c>
      <c r="E63" s="62">
        <f>+E64+E65+E66</f>
        <v>22.097000000000001</v>
      </c>
      <c r="F63" s="17">
        <f t="shared" ref="F63:H63" si="15">+F64+F65+F66</f>
        <v>20.323999999999998</v>
      </c>
      <c r="G63" s="17">
        <f t="shared" si="15"/>
        <v>20.323999999999998</v>
      </c>
      <c r="H63" s="17">
        <f t="shared" si="15"/>
        <v>20.323999999999998</v>
      </c>
      <c r="I63" s="15" t="s">
        <v>477</v>
      </c>
    </row>
    <row r="64" spans="1:16" ht="49.5" customHeight="1" x14ac:dyDescent="0.25">
      <c r="A64" s="16"/>
      <c r="B64" s="24" t="s">
        <v>539</v>
      </c>
      <c r="C64" s="17">
        <v>3.5</v>
      </c>
      <c r="D64" s="61">
        <v>3.5</v>
      </c>
      <c r="E64" s="62">
        <v>3.5</v>
      </c>
      <c r="F64" s="17">
        <v>3.5</v>
      </c>
      <c r="G64" s="17">
        <v>3.5</v>
      </c>
      <c r="H64" s="17">
        <v>3.5</v>
      </c>
      <c r="I64" s="15"/>
    </row>
    <row r="65" spans="1:10" ht="48" customHeight="1" x14ac:dyDescent="0.25">
      <c r="A65" s="16"/>
      <c r="B65" s="24" t="s">
        <v>541</v>
      </c>
      <c r="C65" s="17">
        <v>0.9</v>
      </c>
      <c r="D65" s="61">
        <v>0.9</v>
      </c>
      <c r="E65" s="62">
        <v>0.9</v>
      </c>
      <c r="F65" s="17">
        <v>0.92</v>
      </c>
      <c r="G65" s="17">
        <v>0.92</v>
      </c>
      <c r="H65" s="17">
        <v>0.92</v>
      </c>
      <c r="I65" s="15"/>
      <c r="J65" s="22" t="s">
        <v>521</v>
      </c>
    </row>
    <row r="66" spans="1:10" ht="43.5" customHeight="1" x14ac:dyDescent="0.25">
      <c r="A66" s="16"/>
      <c r="B66" s="24" t="s">
        <v>542</v>
      </c>
      <c r="C66" s="17">
        <v>16.8</v>
      </c>
      <c r="D66" s="61">
        <v>16.8</v>
      </c>
      <c r="E66" s="62">
        <f>16.8+0.897</f>
        <v>17.696999999999999</v>
      </c>
      <c r="F66" s="17">
        <v>15.904</v>
      </c>
      <c r="G66" s="17">
        <v>15.904</v>
      </c>
      <c r="H66" s="17">
        <v>15.904</v>
      </c>
      <c r="I66" s="15"/>
    </row>
    <row r="67" spans="1:10" ht="28.5" customHeight="1" x14ac:dyDescent="0.25">
      <c r="A67" s="16" t="s">
        <v>510</v>
      </c>
      <c r="B67" s="24" t="str">
        <f>+priemone!C131</f>
        <v>Priešgaisrinių tarnybų organizavimas</v>
      </c>
      <c r="C67" s="17">
        <f>+C68+C69</f>
        <v>841.40000000000009</v>
      </c>
      <c r="D67" s="61">
        <f>+D68+D69</f>
        <v>841.40000000000009</v>
      </c>
      <c r="E67" s="62">
        <f>+E68+E69</f>
        <v>866.90000000000009</v>
      </c>
      <c r="F67" s="17">
        <f t="shared" ref="F67:H67" si="16">+F68+F69</f>
        <v>935.3</v>
      </c>
      <c r="G67" s="17">
        <f t="shared" si="16"/>
        <v>923.9</v>
      </c>
      <c r="H67" s="17">
        <f t="shared" si="16"/>
        <v>924.9</v>
      </c>
      <c r="I67" s="15" t="s">
        <v>477</v>
      </c>
    </row>
    <row r="68" spans="1:10" ht="43.5" customHeight="1" x14ac:dyDescent="0.25">
      <c r="A68" s="26"/>
      <c r="B68" s="24" t="s">
        <v>543</v>
      </c>
      <c r="C68" s="17">
        <v>824.2</v>
      </c>
      <c r="D68" s="61">
        <v>824.2</v>
      </c>
      <c r="E68" s="62">
        <f>824.2+25.5</f>
        <v>849.7</v>
      </c>
      <c r="F68" s="17">
        <v>905</v>
      </c>
      <c r="G68" s="17">
        <v>905</v>
      </c>
      <c r="H68" s="17">
        <v>905</v>
      </c>
      <c r="I68" s="15"/>
      <c r="J68" s="22" t="s">
        <v>520</v>
      </c>
    </row>
    <row r="69" spans="1:10" ht="28.5" customHeight="1" x14ac:dyDescent="0.25">
      <c r="A69" s="26"/>
      <c r="B69" s="24" t="s">
        <v>526</v>
      </c>
      <c r="C69" s="17">
        <v>17.2</v>
      </c>
      <c r="D69" s="61">
        <v>17.2</v>
      </c>
      <c r="E69" s="62">
        <v>17.2</v>
      </c>
      <c r="F69" s="17">
        <f>51.5-33.5+7.7+4.6-18+18</f>
        <v>30.299999999999997</v>
      </c>
      <c r="G69" s="17">
        <v>18.899999999999999</v>
      </c>
      <c r="H69" s="17">
        <v>19.899999999999999</v>
      </c>
      <c r="I69" s="15"/>
      <c r="J69" s="4" t="s">
        <v>522</v>
      </c>
    </row>
    <row r="70" spans="1:10" ht="31.5" x14ac:dyDescent="0.25">
      <c r="A70" s="26" t="s">
        <v>484</v>
      </c>
      <c r="B70" s="27" t="s">
        <v>483</v>
      </c>
      <c r="C70" s="14">
        <f>+C71</f>
        <v>29.849</v>
      </c>
      <c r="D70" s="63">
        <f>+D71</f>
        <v>29.849</v>
      </c>
      <c r="E70" s="64">
        <f>+E71</f>
        <v>29.849</v>
      </c>
      <c r="F70" s="14">
        <f t="shared" ref="F70:H70" si="17">+F71</f>
        <v>31.835000000000001</v>
      </c>
      <c r="G70" s="14">
        <f t="shared" si="17"/>
        <v>31.835000000000001</v>
      </c>
      <c r="H70" s="14">
        <f t="shared" si="17"/>
        <v>31.835000000000001</v>
      </c>
      <c r="I70" s="15"/>
    </row>
    <row r="71" spans="1:10" ht="54.75" customHeight="1" x14ac:dyDescent="0.25">
      <c r="A71" s="26"/>
      <c r="B71" s="24" t="s">
        <v>544</v>
      </c>
      <c r="C71" s="14">
        <v>29.849</v>
      </c>
      <c r="D71" s="63">
        <v>29.849</v>
      </c>
      <c r="E71" s="64">
        <v>29.849</v>
      </c>
      <c r="F71" s="17">
        <f>35.835-4</f>
        <v>31.835000000000001</v>
      </c>
      <c r="G71" s="17">
        <f>35.835-4</f>
        <v>31.835000000000001</v>
      </c>
      <c r="H71" s="17">
        <f>35.835-4</f>
        <v>31.835000000000001</v>
      </c>
      <c r="I71" s="15"/>
    </row>
    <row r="72" spans="1:10" ht="45.75" customHeight="1" x14ac:dyDescent="0.25">
      <c r="A72" s="26" t="s">
        <v>485</v>
      </c>
      <c r="B72" s="24" t="s">
        <v>486</v>
      </c>
      <c r="C72" s="17">
        <f>+C73</f>
        <v>65.843999999999994</v>
      </c>
      <c r="D72" s="61">
        <f>+D73</f>
        <v>65.843999999999994</v>
      </c>
      <c r="E72" s="62">
        <f>+E73</f>
        <v>65.843999999999994</v>
      </c>
      <c r="F72" s="17">
        <f t="shared" ref="F72:H72" si="18">+F73</f>
        <v>65.843999999999994</v>
      </c>
      <c r="G72" s="17">
        <f t="shared" si="18"/>
        <v>65.843999999999994</v>
      </c>
      <c r="H72" s="17">
        <f t="shared" si="18"/>
        <v>65.843999999999994</v>
      </c>
      <c r="I72" s="15"/>
    </row>
    <row r="73" spans="1:10" ht="45" customHeight="1" x14ac:dyDescent="0.25">
      <c r="A73" s="16"/>
      <c r="B73" s="24" t="s">
        <v>545</v>
      </c>
      <c r="C73" s="17">
        <v>65.843999999999994</v>
      </c>
      <c r="D73" s="61">
        <v>65.843999999999994</v>
      </c>
      <c r="E73" s="62">
        <v>65.843999999999994</v>
      </c>
      <c r="F73" s="17">
        <v>65.843999999999994</v>
      </c>
      <c r="G73" s="17">
        <v>65.843999999999994</v>
      </c>
      <c r="H73" s="17">
        <v>65.843999999999994</v>
      </c>
      <c r="I73" s="15"/>
    </row>
    <row r="74" spans="1:10" x14ac:dyDescent="0.25">
      <c r="A74" s="11" t="s">
        <v>511</v>
      </c>
      <c r="B74" s="54" t="s">
        <v>472</v>
      </c>
      <c r="C74" s="28"/>
      <c r="D74" s="67"/>
      <c r="E74" s="67"/>
      <c r="F74" s="28"/>
      <c r="G74" s="29"/>
      <c r="H74" s="29"/>
      <c r="I74" s="15"/>
    </row>
    <row r="75" spans="1:10" ht="31.5" x14ac:dyDescent="0.25">
      <c r="A75" s="16" t="s">
        <v>512</v>
      </c>
      <c r="B75" s="24" t="str">
        <f>A90</f>
        <v>Iš viso programai</v>
      </c>
      <c r="C75" s="30">
        <f>+C76</f>
        <v>747</v>
      </c>
      <c r="D75" s="68">
        <f>+D76</f>
        <v>747</v>
      </c>
      <c r="E75" s="69">
        <f>+E76</f>
        <v>747</v>
      </c>
      <c r="F75" s="30">
        <f t="shared" ref="F75:H75" si="19">+F76</f>
        <v>1290.5999999999999</v>
      </c>
      <c r="G75" s="30">
        <f t="shared" si="19"/>
        <v>722.4</v>
      </c>
      <c r="H75" s="30">
        <f t="shared" si="19"/>
        <v>630</v>
      </c>
      <c r="I75" s="15" t="s">
        <v>473</v>
      </c>
    </row>
    <row r="76" spans="1:10" ht="35.25" customHeight="1" x14ac:dyDescent="0.25">
      <c r="A76" s="11"/>
      <c r="B76" s="24" t="s">
        <v>546</v>
      </c>
      <c r="C76" s="30">
        <v>747</v>
      </c>
      <c r="D76" s="68">
        <v>747</v>
      </c>
      <c r="E76" s="69">
        <v>747</v>
      </c>
      <c r="F76" s="31">
        <f>770+520.6</f>
        <v>1290.5999999999999</v>
      </c>
      <c r="G76" s="31">
        <v>722.4</v>
      </c>
      <c r="H76" s="31">
        <v>630</v>
      </c>
      <c r="I76" s="15"/>
      <c r="J76" s="4" t="s">
        <v>523</v>
      </c>
    </row>
    <row r="77" spans="1:10" ht="31.5" x14ac:dyDescent="0.25">
      <c r="A77" s="16" t="s">
        <v>513</v>
      </c>
      <c r="B77" s="24" t="str">
        <f>+priemone!C133</f>
        <v>Palūkanų bei kitų paskolų aptarnavimo išlaidų mokėjimas</v>
      </c>
      <c r="C77" s="30">
        <f>+C78</f>
        <v>204</v>
      </c>
      <c r="D77" s="68">
        <f>+D78</f>
        <v>204</v>
      </c>
      <c r="E77" s="69">
        <f>+E78</f>
        <v>204</v>
      </c>
      <c r="F77" s="30">
        <f t="shared" ref="F77:H77" si="20">+F78</f>
        <v>149.69999999999999</v>
      </c>
      <c r="G77" s="30">
        <f t="shared" si="20"/>
        <v>75.2</v>
      </c>
      <c r="H77" s="30">
        <f t="shared" si="20"/>
        <v>40.299999999999997</v>
      </c>
      <c r="I77" s="15" t="s">
        <v>473</v>
      </c>
    </row>
    <row r="78" spans="1:10" ht="27" customHeight="1" x14ac:dyDescent="0.25">
      <c r="A78" s="11"/>
      <c r="B78" s="24" t="s">
        <v>547</v>
      </c>
      <c r="C78" s="30">
        <v>204</v>
      </c>
      <c r="D78" s="68">
        <v>204</v>
      </c>
      <c r="E78" s="69">
        <v>204</v>
      </c>
      <c r="F78" s="31">
        <f>123.3+26.4</f>
        <v>149.69999999999999</v>
      </c>
      <c r="G78" s="31">
        <v>75.2</v>
      </c>
      <c r="H78" s="31">
        <v>40.299999999999997</v>
      </c>
      <c r="I78" s="15"/>
      <c r="J78" s="4" t="s">
        <v>523</v>
      </c>
    </row>
    <row r="79" spans="1:10" ht="31.5" x14ac:dyDescent="0.25">
      <c r="A79" s="26" t="s">
        <v>554</v>
      </c>
      <c r="B79" s="24" t="str">
        <f>+priemone!C134</f>
        <v>Prisiimtų skolinių įsipareigojimų vykdymas numatytu laiku</v>
      </c>
      <c r="C79" s="30">
        <f>+C80</f>
        <v>5.8</v>
      </c>
      <c r="D79" s="68">
        <f>+D80</f>
        <v>5.8</v>
      </c>
      <c r="E79" s="69">
        <f>+E80</f>
        <v>5.8</v>
      </c>
      <c r="F79" s="30">
        <f t="shared" ref="F79:H79" si="21">+F80</f>
        <v>7</v>
      </c>
      <c r="G79" s="30">
        <f t="shared" si="21"/>
        <v>7.5</v>
      </c>
      <c r="H79" s="30">
        <f t="shared" si="21"/>
        <v>8</v>
      </c>
      <c r="I79" s="15" t="s">
        <v>473</v>
      </c>
    </row>
    <row r="80" spans="1:10" ht="30.75" customHeight="1" x14ac:dyDescent="0.25">
      <c r="A80" s="32"/>
      <c r="B80" s="24" t="s">
        <v>526</v>
      </c>
      <c r="C80" s="30">
        <v>5.8</v>
      </c>
      <c r="D80" s="68">
        <v>5.8</v>
      </c>
      <c r="E80" s="69">
        <v>5.8</v>
      </c>
      <c r="F80" s="31">
        <v>7</v>
      </c>
      <c r="G80" s="31">
        <v>7.5</v>
      </c>
      <c r="H80" s="31">
        <v>8</v>
      </c>
      <c r="I80" s="15"/>
    </row>
    <row r="81" spans="1:27" ht="31.5" hidden="1" x14ac:dyDescent="0.25">
      <c r="A81" s="26" t="s">
        <v>548</v>
      </c>
      <c r="B81" s="24" t="str">
        <f>+priemone!C135</f>
        <v xml:space="preserve"> Bendrosios dotacijos kompensacijos valstybės biudžetui grąžinimas</v>
      </c>
      <c r="C81" s="30"/>
      <c r="D81" s="69"/>
      <c r="E81" s="69"/>
      <c r="F81" s="31"/>
      <c r="G81" s="31"/>
      <c r="H81" s="31"/>
      <c r="I81" s="15"/>
    </row>
    <row r="82" spans="1:27" ht="30.75" hidden="1" customHeight="1" x14ac:dyDescent="0.25">
      <c r="A82" s="32"/>
      <c r="B82" s="24" t="s">
        <v>526</v>
      </c>
      <c r="C82" s="30">
        <v>0</v>
      </c>
      <c r="D82" s="69"/>
      <c r="E82" s="69"/>
      <c r="F82" s="31">
        <v>0</v>
      </c>
      <c r="G82" s="31">
        <v>0</v>
      </c>
      <c r="H82" s="31"/>
      <c r="I82" s="15"/>
    </row>
    <row r="83" spans="1:27" ht="19.5" customHeight="1" x14ac:dyDescent="0.25">
      <c r="A83" s="33" t="s">
        <v>558</v>
      </c>
      <c r="B83" s="92" t="s">
        <v>515</v>
      </c>
      <c r="C83" s="93"/>
      <c r="D83" s="93"/>
      <c r="E83" s="93"/>
      <c r="F83" s="93"/>
      <c r="G83" s="94"/>
      <c r="H83" s="30"/>
      <c r="I83" s="15"/>
      <c r="J83" s="20"/>
    </row>
    <row r="84" spans="1:27" ht="30.75" customHeight="1" x14ac:dyDescent="0.25">
      <c r="A84" s="33" t="s">
        <v>557</v>
      </c>
      <c r="B84" s="24" t="s">
        <v>514</v>
      </c>
      <c r="C84" s="30">
        <f>+C85</f>
        <v>61</v>
      </c>
      <c r="D84" s="68">
        <v>51</v>
      </c>
      <c r="E84" s="69">
        <f>+E85</f>
        <v>61</v>
      </c>
      <c r="F84" s="31">
        <f>+F85</f>
        <v>59</v>
      </c>
      <c r="G84" s="31">
        <f t="shared" ref="G84:H84" si="22">+G85</f>
        <v>59</v>
      </c>
      <c r="H84" s="31">
        <f t="shared" si="22"/>
        <v>60</v>
      </c>
      <c r="I84" s="15"/>
    </row>
    <row r="85" spans="1:27" ht="36.75" customHeight="1" x14ac:dyDescent="0.25">
      <c r="A85" s="34"/>
      <c r="B85" s="24" t="s">
        <v>526</v>
      </c>
      <c r="C85" s="30">
        <f>51+10</f>
        <v>61</v>
      </c>
      <c r="D85" s="68">
        <v>51</v>
      </c>
      <c r="E85" s="69">
        <f>51+10</f>
        <v>61</v>
      </c>
      <c r="F85" s="31">
        <f>59</f>
        <v>59</v>
      </c>
      <c r="G85" s="31">
        <v>59</v>
      </c>
      <c r="H85" s="31">
        <v>60</v>
      </c>
      <c r="I85" s="15"/>
      <c r="J85" s="79" t="s">
        <v>519</v>
      </c>
      <c r="K85" s="80"/>
      <c r="L85" s="80"/>
      <c r="M85" s="80"/>
      <c r="N85" s="80"/>
      <c r="O85" s="80"/>
      <c r="P85" s="80"/>
      <c r="Q85" s="80"/>
      <c r="R85" s="80"/>
    </row>
    <row r="86" spans="1:27" ht="30.75" customHeight="1" x14ac:dyDescent="0.25">
      <c r="A86" s="33" t="s">
        <v>556</v>
      </c>
      <c r="B86" s="24" t="s">
        <v>516</v>
      </c>
      <c r="C86" s="30">
        <f>+C87</f>
        <v>53.2</v>
      </c>
      <c r="D86" s="68">
        <f>+D87</f>
        <v>53.2</v>
      </c>
      <c r="E86" s="69">
        <f>+E87</f>
        <v>33.200000000000003</v>
      </c>
      <c r="F86" s="31">
        <f>+F87</f>
        <v>89.2</v>
      </c>
      <c r="G86" s="31">
        <f t="shared" ref="G86:H86" si="23">+G87</f>
        <v>100</v>
      </c>
      <c r="H86" s="31">
        <f t="shared" si="23"/>
        <v>100</v>
      </c>
      <c r="I86" s="15"/>
    </row>
    <row r="87" spans="1:27" ht="30.75" customHeight="1" x14ac:dyDescent="0.25">
      <c r="A87" s="34"/>
      <c r="B87" s="24" t="s">
        <v>526</v>
      </c>
      <c r="C87" s="30">
        <f>93.2-20-20</f>
        <v>53.2</v>
      </c>
      <c r="D87" s="68">
        <f>93.2-20-20</f>
        <v>53.2</v>
      </c>
      <c r="E87" s="69">
        <f>53.2-20</f>
        <v>33.200000000000003</v>
      </c>
      <c r="F87" s="31">
        <f>124.2-35</f>
        <v>89.2</v>
      </c>
      <c r="G87" s="31">
        <v>100</v>
      </c>
      <c r="H87" s="31">
        <f>126-26</f>
        <v>100</v>
      </c>
      <c r="I87" s="15"/>
    </row>
    <row r="88" spans="1:27" ht="30.75" customHeight="1" x14ac:dyDescent="0.25">
      <c r="A88" s="35" t="s">
        <v>555</v>
      </c>
      <c r="B88" s="36" t="s">
        <v>517</v>
      </c>
      <c r="C88" s="30">
        <f>+C89</f>
        <v>47.099999999999994</v>
      </c>
      <c r="D88" s="68">
        <f>+D89</f>
        <v>47.099999999999994</v>
      </c>
      <c r="E88" s="69">
        <f>+E89</f>
        <v>164.4</v>
      </c>
      <c r="F88" s="30">
        <f t="shared" ref="F88:H88" si="24">+F89</f>
        <v>50</v>
      </c>
      <c r="G88" s="30">
        <f t="shared" si="24"/>
        <v>50</v>
      </c>
      <c r="H88" s="30">
        <f t="shared" si="24"/>
        <v>50</v>
      </c>
      <c r="I88" s="15"/>
    </row>
    <row r="89" spans="1:27" ht="30.75" customHeight="1" x14ac:dyDescent="0.25">
      <c r="A89" s="26"/>
      <c r="B89" s="36" t="s">
        <v>526</v>
      </c>
      <c r="C89" s="30">
        <f>97.1-50</f>
        <v>47.099999999999994</v>
      </c>
      <c r="D89" s="68">
        <f>97.1-50</f>
        <v>47.099999999999994</v>
      </c>
      <c r="E89" s="69">
        <f>47.1+117.3</f>
        <v>164.4</v>
      </c>
      <c r="F89" s="31">
        <f>200-150</f>
        <v>50</v>
      </c>
      <c r="G89" s="31">
        <f>182.2-132.2</f>
        <v>50</v>
      </c>
      <c r="H89" s="31">
        <f>192.4-142.4</f>
        <v>50</v>
      </c>
      <c r="I89" s="15"/>
      <c r="J89" s="90"/>
      <c r="K89" s="91"/>
      <c r="L89" s="91"/>
      <c r="M89" s="91"/>
      <c r="N89" s="91"/>
      <c r="O89" s="91"/>
    </row>
    <row r="90" spans="1:27" ht="15.75" customHeight="1" x14ac:dyDescent="0.25">
      <c r="A90" s="75" t="s">
        <v>563</v>
      </c>
      <c r="B90" s="76"/>
      <c r="C90" s="37"/>
      <c r="D90" s="70"/>
      <c r="E90" s="70"/>
      <c r="F90" s="37"/>
      <c r="G90" s="37"/>
      <c r="H90" s="37"/>
      <c r="I90" s="15"/>
    </row>
    <row r="91" spans="1:27" ht="31.5" x14ac:dyDescent="0.25">
      <c r="A91" s="38"/>
      <c r="B91" s="55" t="s">
        <v>2</v>
      </c>
      <c r="C91" s="39">
        <f>+C93+C94+C95+C96+C97+C98</f>
        <v>12934.101999999999</v>
      </c>
      <c r="D91" s="71">
        <v>12833.601999999999</v>
      </c>
      <c r="E91" s="71">
        <v>12930.599</v>
      </c>
      <c r="F91" s="39">
        <f>+F93+F94+F95+F96+F97+F98</f>
        <v>14488.549000000001</v>
      </c>
      <c r="G91" s="39">
        <f t="shared" ref="G91" si="25">+G93+G94+G95+G96+G97+G98</f>
        <v>14590.393000000002</v>
      </c>
      <c r="H91" s="39">
        <f t="shared" ref="H91" si="26">+H93+H94+H95+H96+H97+H98</f>
        <v>14609.792999999998</v>
      </c>
      <c r="I91" s="15"/>
      <c r="U91" s="45"/>
      <c r="V91" s="45"/>
      <c r="W91" s="45"/>
      <c r="X91" s="45"/>
      <c r="Y91" s="44"/>
      <c r="Z91" s="44"/>
      <c r="AA91" s="44"/>
    </row>
    <row r="92" spans="1:27" x14ac:dyDescent="0.25">
      <c r="A92" s="40"/>
      <c r="B92" s="55" t="s">
        <v>564</v>
      </c>
      <c r="C92" s="31"/>
      <c r="D92" s="72"/>
      <c r="E92" s="72"/>
      <c r="F92" s="39"/>
      <c r="G92" s="39"/>
      <c r="H92" s="39"/>
      <c r="I92" s="15"/>
    </row>
    <row r="93" spans="1:27" ht="47.45" customHeight="1" x14ac:dyDescent="0.25">
      <c r="A93" s="40"/>
      <c r="B93" s="56" t="s">
        <v>565</v>
      </c>
      <c r="C93" s="31">
        <f>+C13+C15+C17+C23+C25+C27+C29+C39+C42+C48+C59+C69+C76+C78+C80+C82+C86+C84+C88-2121.609+C33</f>
        <v>9389.5</v>
      </c>
      <c r="D93" s="72">
        <v>9293.4</v>
      </c>
      <c r="E93" s="72">
        <v>9353.6999999999989</v>
      </c>
      <c r="F93" s="31">
        <f>+F14+F16+F24+F26+F28+F30+F39+F42+F48+F59+F69+F76+F78+F80+F82+F86+F84+F88+F33+F22+F12-F18-F19-F98</f>
        <v>10776.304</v>
      </c>
      <c r="G93" s="31">
        <f t="shared" ref="G93:H93" si="27">+G14+G16+G24+G26+G28+G30+G39+G42+G48+G59+G69+G76+G78+G80+G82+G86+G84+G88+G33+G22+G12-G18-G19</f>
        <v>13073.500000000002</v>
      </c>
      <c r="H93" s="31">
        <f t="shared" si="27"/>
        <v>13092.899999999998</v>
      </c>
      <c r="I93" s="15"/>
      <c r="L93" s="41"/>
    </row>
    <row r="94" spans="1:27" ht="32.450000000000003" customHeight="1" x14ac:dyDescent="0.25">
      <c r="A94" s="40"/>
      <c r="B94" s="55" t="s">
        <v>3</v>
      </c>
      <c r="C94" s="31">
        <f>+C32+C37+C41+C44+C46+C49+C51+C55+C57+C60+C64+C65+C66+C68+C70+C72</f>
        <v>1419.193</v>
      </c>
      <c r="D94" s="72">
        <v>1414.7930000000001</v>
      </c>
      <c r="E94" s="72">
        <v>1454.09</v>
      </c>
      <c r="F94" s="31">
        <f>+F32+F37+F41+F44+F46+F49+F51+F55+F57+F60+F64+F65+F66+F68+F70+F72</f>
        <v>1513.393</v>
      </c>
      <c r="G94" s="31">
        <f t="shared" ref="G94" si="28">+G32+G37+G41+G44+G46+G49+G51+G55+G57+G60+G64+G65+G66+G68+G70+G72</f>
        <v>1513.393</v>
      </c>
      <c r="H94" s="31">
        <f t="shared" ref="H94" si="29">+H32+H37+H41+H44+H46+H49+H51+H55+H57+H60+H64+H65+H66+H68+H70+H72</f>
        <v>1513.393</v>
      </c>
      <c r="I94" s="15"/>
    </row>
    <row r="95" spans="1:27" ht="19.899999999999999" customHeight="1" x14ac:dyDescent="0.25">
      <c r="A95" s="40"/>
      <c r="B95" s="55" t="s">
        <v>4</v>
      </c>
      <c r="C95" s="31">
        <f>+C19+C18</f>
        <v>3.8</v>
      </c>
      <c r="D95" s="72">
        <v>3.8</v>
      </c>
      <c r="E95" s="72">
        <v>1.2000000000000002</v>
      </c>
      <c r="F95" s="31">
        <f>+F19+F18</f>
        <v>6.6999999999999993</v>
      </c>
      <c r="G95" s="31">
        <f>+G19+G18</f>
        <v>3.5</v>
      </c>
      <c r="H95" s="31">
        <f>+H19+H18</f>
        <v>3.5</v>
      </c>
      <c r="I95" s="15"/>
    </row>
    <row r="96" spans="1:27" ht="32.450000000000003" customHeight="1" x14ac:dyDescent="0.25">
      <c r="A96" s="40"/>
      <c r="B96" s="55" t="s">
        <v>5</v>
      </c>
      <c r="C96" s="31">
        <v>0</v>
      </c>
      <c r="D96" s="72">
        <v>0</v>
      </c>
      <c r="E96" s="72">
        <v>0</v>
      </c>
      <c r="F96" s="31">
        <v>0</v>
      </c>
      <c r="G96" s="31">
        <v>0</v>
      </c>
      <c r="H96" s="31">
        <v>0</v>
      </c>
      <c r="I96" s="15"/>
    </row>
    <row r="97" spans="1:13" x14ac:dyDescent="0.25">
      <c r="A97" s="40"/>
      <c r="B97" s="55" t="s">
        <v>6</v>
      </c>
      <c r="C97" s="31">
        <v>0</v>
      </c>
      <c r="D97" s="72">
        <v>0</v>
      </c>
      <c r="E97" s="72">
        <v>0</v>
      </c>
      <c r="F97" s="31">
        <v>0</v>
      </c>
      <c r="G97" s="31">
        <v>0</v>
      </c>
      <c r="H97" s="31">
        <v>0</v>
      </c>
      <c r="I97" s="15"/>
    </row>
    <row r="98" spans="1:13" ht="20.45" customHeight="1" x14ac:dyDescent="0.25">
      <c r="A98" s="40"/>
      <c r="B98" s="55" t="s">
        <v>7</v>
      </c>
      <c r="C98" s="39">
        <v>2121.6089999999999</v>
      </c>
      <c r="D98" s="71">
        <v>2121.6089999999999</v>
      </c>
      <c r="E98" s="71">
        <v>2121.6089999999999</v>
      </c>
      <c r="F98" s="39">
        <f>520.6+1671.552</f>
        <v>2192.152</v>
      </c>
      <c r="G98" s="39">
        <v>0</v>
      </c>
      <c r="H98" s="39">
        <v>0</v>
      </c>
      <c r="I98" s="15"/>
    </row>
    <row r="99" spans="1:13" ht="30" customHeight="1" x14ac:dyDescent="0.25">
      <c r="A99" s="40"/>
      <c r="B99" s="56" t="s">
        <v>482</v>
      </c>
      <c r="C99" s="31">
        <v>0</v>
      </c>
      <c r="D99" s="72">
        <v>0</v>
      </c>
      <c r="E99" s="72">
        <v>0</v>
      </c>
      <c r="F99" s="31">
        <v>0</v>
      </c>
      <c r="G99" s="31">
        <v>0</v>
      </c>
      <c r="H99" s="31">
        <v>0</v>
      </c>
      <c r="I99" s="15"/>
      <c r="L99" s="41"/>
    </row>
    <row r="100" spans="1:13" ht="34.9" customHeight="1" x14ac:dyDescent="0.25">
      <c r="A100" s="40"/>
      <c r="B100" s="57" t="s">
        <v>9</v>
      </c>
      <c r="C100" s="39">
        <f>+C91+C99</f>
        <v>12934.101999999999</v>
      </c>
      <c r="D100" s="71">
        <v>12833.601999999999</v>
      </c>
      <c r="E100" s="71">
        <v>12930.599</v>
      </c>
      <c r="F100" s="39">
        <f>+F91+F99</f>
        <v>14488.549000000001</v>
      </c>
      <c r="G100" s="39">
        <f>+G91+G99</f>
        <v>14590.393000000002</v>
      </c>
      <c r="H100" s="39">
        <f t="shared" ref="H100" si="30">+H91+H99</f>
        <v>14609.792999999998</v>
      </c>
      <c r="I100" s="15"/>
      <c r="J100" s="42"/>
      <c r="K100" s="41"/>
      <c r="L100" s="41"/>
      <c r="M100" s="41"/>
    </row>
    <row r="101" spans="1:13" ht="32.25" customHeight="1" x14ac:dyDescent="0.25">
      <c r="A101" s="40"/>
      <c r="B101" s="55" t="s">
        <v>562</v>
      </c>
      <c r="C101" s="15"/>
      <c r="D101" s="73"/>
      <c r="E101" s="73"/>
      <c r="F101" s="12"/>
      <c r="G101" s="12"/>
      <c r="H101" s="12"/>
      <c r="I101" s="15"/>
    </row>
    <row r="102" spans="1:13" ht="48.6" customHeight="1" x14ac:dyDescent="0.25">
      <c r="A102" s="40"/>
      <c r="B102" s="55" t="s">
        <v>8</v>
      </c>
      <c r="C102" s="37">
        <f>+C100*100/11221.967-100</f>
        <v>15.256995498204532</v>
      </c>
      <c r="D102" s="70">
        <v>14.361430576297352</v>
      </c>
      <c r="E102" s="70">
        <v>15.225779936797167</v>
      </c>
      <c r="F102" s="37">
        <f>+F100*100/12833.602-100</f>
        <v>12.895420942616113</v>
      </c>
      <c r="G102" s="37">
        <f>+G100*100/F100-100</f>
        <v>0.7029275326328559</v>
      </c>
      <c r="H102" s="37">
        <f>+H100*100/G100-100</f>
        <v>0.1329642045967887</v>
      </c>
      <c r="I102" s="15"/>
    </row>
    <row r="103" spans="1:13" ht="49.5" customHeight="1" x14ac:dyDescent="0.25"/>
  </sheetData>
  <mergeCells count="10">
    <mergeCell ref="A90:B90"/>
    <mergeCell ref="J17:N17"/>
    <mergeCell ref="J85:R85"/>
    <mergeCell ref="J49:P49"/>
    <mergeCell ref="A6:I6"/>
    <mergeCell ref="B10:G10"/>
    <mergeCell ref="B11:G11"/>
    <mergeCell ref="B30:G30"/>
    <mergeCell ref="J89:O89"/>
    <mergeCell ref="B83:G83"/>
  </mergeCells>
  <pageMargins left="1.1811023622047245" right="0.39370078740157483" top="0.78740157480314965" bottom="0.78740157480314965" header="0.31496062992125984" footer="0.31496062992125984"/>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C6004-AAE4-4352-A237-D63FBA082628}">
  <dimension ref="A1:D256"/>
  <sheetViews>
    <sheetView topLeftCell="E109" workbookViewId="0">
      <selection activeCell="B1" sqref="B1:D1048576"/>
    </sheetView>
  </sheetViews>
  <sheetFormatPr defaultColWidth="9.140625" defaultRowHeight="15" x14ac:dyDescent="0.25"/>
  <cols>
    <col min="1" max="1" width="7.5703125" style="1" hidden="1" customWidth="1"/>
    <col min="2" max="2" width="12.140625" style="1" hidden="1" customWidth="1"/>
    <col min="3" max="3" width="28.5703125" style="1" hidden="1" customWidth="1"/>
    <col min="4" max="4" width="11.42578125" style="1" hidden="1" customWidth="1"/>
    <col min="5" max="5" width="6.140625" style="1" customWidth="1"/>
    <col min="6" max="16384" width="9.140625" style="1"/>
  </cols>
  <sheetData>
    <row r="1" spans="1:4" ht="14.1" customHeight="1" x14ac:dyDescent="0.25"/>
    <row r="2" spans="1:4" ht="2.85" customHeight="1" x14ac:dyDescent="0.25">
      <c r="A2" s="95" t="s">
        <v>24</v>
      </c>
      <c r="B2" s="96"/>
      <c r="C2" s="96"/>
      <c r="D2" s="96"/>
    </row>
    <row r="3" spans="1:4" ht="19.899999999999999" customHeight="1" x14ac:dyDescent="0.25"/>
    <row r="4" spans="1:4" x14ac:dyDescent="0.25">
      <c r="A4" s="2" t="s">
        <v>20</v>
      </c>
      <c r="B4" s="2" t="s">
        <v>21</v>
      </c>
      <c r="C4" s="2" t="s">
        <v>22</v>
      </c>
    </row>
    <row r="5" spans="1:4" ht="22.5" hidden="1" x14ac:dyDescent="0.25">
      <c r="A5" s="3">
        <v>1</v>
      </c>
      <c r="B5" s="3" t="s">
        <v>25</v>
      </c>
      <c r="C5" s="3" t="s">
        <v>26</v>
      </c>
    </row>
    <row r="6" spans="1:4" ht="22.5" hidden="1" x14ac:dyDescent="0.25">
      <c r="A6" s="3">
        <v>2</v>
      </c>
      <c r="B6" s="3" t="s">
        <v>27</v>
      </c>
      <c r="C6" s="3" t="s">
        <v>28</v>
      </c>
    </row>
    <row r="7" spans="1:4" ht="33.75" hidden="1" x14ac:dyDescent="0.25">
      <c r="A7" s="3">
        <v>3</v>
      </c>
      <c r="B7" s="3" t="s">
        <v>29</v>
      </c>
      <c r="C7" s="3" t="s">
        <v>30</v>
      </c>
    </row>
    <row r="8" spans="1:4" hidden="1" x14ac:dyDescent="0.25">
      <c r="A8" s="3">
        <v>4</v>
      </c>
      <c r="B8" s="3" t="s">
        <v>31</v>
      </c>
      <c r="C8" s="3" t="s">
        <v>32</v>
      </c>
    </row>
    <row r="9" spans="1:4" hidden="1" x14ac:dyDescent="0.25">
      <c r="A9" s="3">
        <v>5</v>
      </c>
      <c r="B9" s="3" t="s">
        <v>33</v>
      </c>
      <c r="C9" s="3" t="s">
        <v>34</v>
      </c>
    </row>
    <row r="10" spans="1:4" ht="22.5" hidden="1" x14ac:dyDescent="0.25">
      <c r="A10" s="3">
        <v>6</v>
      </c>
      <c r="B10" s="3" t="s">
        <v>35</v>
      </c>
      <c r="C10" s="3" t="s">
        <v>36</v>
      </c>
    </row>
    <row r="11" spans="1:4" ht="22.5" hidden="1" x14ac:dyDescent="0.25">
      <c r="A11" s="3">
        <v>7</v>
      </c>
      <c r="B11" s="3" t="s">
        <v>37</v>
      </c>
      <c r="C11" s="3" t="s">
        <v>38</v>
      </c>
    </row>
    <row r="12" spans="1:4" ht="33.75" hidden="1" x14ac:dyDescent="0.25">
      <c r="A12" s="3">
        <v>8</v>
      </c>
      <c r="B12" s="3" t="s">
        <v>39</v>
      </c>
      <c r="C12" s="3" t="s">
        <v>40</v>
      </c>
    </row>
    <row r="13" spans="1:4" ht="22.5" hidden="1" x14ac:dyDescent="0.25">
      <c r="A13" s="3">
        <v>9</v>
      </c>
      <c r="B13" s="3" t="s">
        <v>41</v>
      </c>
      <c r="C13" s="3" t="s">
        <v>42</v>
      </c>
    </row>
    <row r="14" spans="1:4" ht="33.75" hidden="1" x14ac:dyDescent="0.25">
      <c r="A14" s="3">
        <v>10</v>
      </c>
      <c r="B14" s="3" t="s">
        <v>43</v>
      </c>
      <c r="C14" s="3" t="s">
        <v>44</v>
      </c>
    </row>
    <row r="15" spans="1:4" ht="22.5" hidden="1" x14ac:dyDescent="0.25">
      <c r="A15" s="3">
        <v>11</v>
      </c>
      <c r="B15" s="3" t="s">
        <v>45</v>
      </c>
      <c r="C15" s="3" t="s">
        <v>46</v>
      </c>
    </row>
    <row r="16" spans="1:4" hidden="1" x14ac:dyDescent="0.25">
      <c r="A16" s="3">
        <v>12</v>
      </c>
      <c r="B16" s="3" t="s">
        <v>47</v>
      </c>
      <c r="C16" s="3" t="s">
        <v>48</v>
      </c>
    </row>
    <row r="17" spans="1:3" ht="22.5" hidden="1" x14ac:dyDescent="0.25">
      <c r="A17" s="3">
        <v>13</v>
      </c>
      <c r="B17" s="3" t="s">
        <v>49</v>
      </c>
      <c r="C17" s="3" t="s">
        <v>50</v>
      </c>
    </row>
    <row r="18" spans="1:3" ht="22.5" hidden="1" x14ac:dyDescent="0.25">
      <c r="A18" s="3">
        <v>14</v>
      </c>
      <c r="B18" s="3" t="s">
        <v>51</v>
      </c>
      <c r="C18" s="3" t="s">
        <v>52</v>
      </c>
    </row>
    <row r="19" spans="1:3" ht="22.5" hidden="1" x14ac:dyDescent="0.25">
      <c r="A19" s="3">
        <v>15</v>
      </c>
      <c r="B19" s="3" t="s">
        <v>53</v>
      </c>
      <c r="C19" s="3" t="s">
        <v>54</v>
      </c>
    </row>
    <row r="20" spans="1:3" ht="33.75" hidden="1" x14ac:dyDescent="0.25">
      <c r="A20" s="3">
        <v>16</v>
      </c>
      <c r="B20" s="3" t="s">
        <v>55</v>
      </c>
      <c r="C20" s="3" t="s">
        <v>56</v>
      </c>
    </row>
    <row r="21" spans="1:3" ht="22.5" hidden="1" x14ac:dyDescent="0.25">
      <c r="A21" s="3">
        <v>17</v>
      </c>
      <c r="B21" s="3" t="s">
        <v>57</v>
      </c>
      <c r="C21" s="3" t="s">
        <v>58</v>
      </c>
    </row>
    <row r="22" spans="1:3" hidden="1" x14ac:dyDescent="0.25">
      <c r="A22" s="3">
        <v>18</v>
      </c>
      <c r="B22" s="3" t="s">
        <v>59</v>
      </c>
      <c r="C22" s="3" t="s">
        <v>60</v>
      </c>
    </row>
    <row r="23" spans="1:3" ht="33.75" hidden="1" x14ac:dyDescent="0.25">
      <c r="A23" s="3">
        <v>19</v>
      </c>
      <c r="B23" s="3" t="s">
        <v>61</v>
      </c>
      <c r="C23" s="3" t="s">
        <v>62</v>
      </c>
    </row>
    <row r="24" spans="1:3" ht="22.5" hidden="1" x14ac:dyDescent="0.25">
      <c r="A24" s="3">
        <v>20</v>
      </c>
      <c r="B24" s="3" t="s">
        <v>63</v>
      </c>
      <c r="C24" s="3" t="s">
        <v>64</v>
      </c>
    </row>
    <row r="25" spans="1:3" ht="33.75" hidden="1" x14ac:dyDescent="0.25">
      <c r="A25" s="3">
        <v>21</v>
      </c>
      <c r="B25" s="3" t="s">
        <v>65</v>
      </c>
      <c r="C25" s="3" t="s">
        <v>66</v>
      </c>
    </row>
    <row r="26" spans="1:3" ht="33.75" hidden="1" x14ac:dyDescent="0.25">
      <c r="A26" s="3">
        <v>22</v>
      </c>
      <c r="B26" s="3" t="s">
        <v>67</v>
      </c>
      <c r="C26" s="3" t="s">
        <v>68</v>
      </c>
    </row>
    <row r="27" spans="1:3" ht="22.5" hidden="1" x14ac:dyDescent="0.25">
      <c r="A27" s="3">
        <v>23</v>
      </c>
      <c r="B27" s="3" t="s">
        <v>69</v>
      </c>
      <c r="C27" s="3" t="s">
        <v>70</v>
      </c>
    </row>
    <row r="28" spans="1:3" ht="45" hidden="1" x14ac:dyDescent="0.25">
      <c r="A28" s="3">
        <v>24</v>
      </c>
      <c r="B28" s="3" t="s">
        <v>71</v>
      </c>
      <c r="C28" s="3" t="s">
        <v>72</v>
      </c>
    </row>
    <row r="29" spans="1:3" ht="22.5" hidden="1" x14ac:dyDescent="0.25">
      <c r="A29" s="3">
        <v>25</v>
      </c>
      <c r="B29" s="3" t="s">
        <v>73</v>
      </c>
      <c r="C29" s="3" t="s">
        <v>74</v>
      </c>
    </row>
    <row r="30" spans="1:3" ht="22.5" hidden="1" x14ac:dyDescent="0.25">
      <c r="A30" s="3">
        <v>26</v>
      </c>
      <c r="B30" s="3" t="s">
        <v>75</v>
      </c>
      <c r="C30" s="3" t="s">
        <v>76</v>
      </c>
    </row>
    <row r="31" spans="1:3" ht="22.5" hidden="1" x14ac:dyDescent="0.25">
      <c r="A31" s="3">
        <v>27</v>
      </c>
      <c r="B31" s="3" t="s">
        <v>77</v>
      </c>
      <c r="C31" s="3" t="s">
        <v>78</v>
      </c>
    </row>
    <row r="32" spans="1:3" ht="22.5" hidden="1" x14ac:dyDescent="0.25">
      <c r="A32" s="3">
        <v>28</v>
      </c>
      <c r="B32" s="3" t="s">
        <v>79</v>
      </c>
      <c r="C32" s="3" t="s">
        <v>80</v>
      </c>
    </row>
    <row r="33" spans="1:3" ht="33.75" hidden="1" x14ac:dyDescent="0.25">
      <c r="A33" s="3">
        <v>29</v>
      </c>
      <c r="B33" s="3" t="s">
        <v>81</v>
      </c>
      <c r="C33" s="3" t="s">
        <v>82</v>
      </c>
    </row>
    <row r="34" spans="1:3" ht="22.5" hidden="1" x14ac:dyDescent="0.25">
      <c r="A34" s="3">
        <v>30</v>
      </c>
      <c r="B34" s="3" t="s">
        <v>83</v>
      </c>
      <c r="C34" s="3" t="s">
        <v>84</v>
      </c>
    </row>
    <row r="35" spans="1:3" ht="22.5" hidden="1" x14ac:dyDescent="0.25">
      <c r="A35" s="3">
        <v>31</v>
      </c>
      <c r="B35" s="3" t="s">
        <v>85</v>
      </c>
      <c r="C35" s="3" t="s">
        <v>86</v>
      </c>
    </row>
    <row r="36" spans="1:3" ht="33.75" hidden="1" x14ac:dyDescent="0.25">
      <c r="A36" s="3">
        <v>32</v>
      </c>
      <c r="B36" s="3" t="s">
        <v>87</v>
      </c>
      <c r="C36" s="3" t="s">
        <v>88</v>
      </c>
    </row>
    <row r="37" spans="1:3" ht="56.25" hidden="1" x14ac:dyDescent="0.25">
      <c r="A37" s="3">
        <v>33</v>
      </c>
      <c r="B37" s="3" t="s">
        <v>89</v>
      </c>
      <c r="C37" s="3" t="s">
        <v>90</v>
      </c>
    </row>
    <row r="38" spans="1:3" ht="33.75" hidden="1" x14ac:dyDescent="0.25">
      <c r="A38" s="3">
        <v>34</v>
      </c>
      <c r="B38" s="3" t="s">
        <v>91</v>
      </c>
      <c r="C38" s="3" t="s">
        <v>92</v>
      </c>
    </row>
    <row r="39" spans="1:3" ht="33.75" hidden="1" x14ac:dyDescent="0.25">
      <c r="A39" s="3">
        <v>35</v>
      </c>
      <c r="B39" s="3" t="s">
        <v>93</v>
      </c>
      <c r="C39" s="3" t="s">
        <v>94</v>
      </c>
    </row>
    <row r="40" spans="1:3" ht="33.75" hidden="1" x14ac:dyDescent="0.25">
      <c r="A40" s="3">
        <v>36</v>
      </c>
      <c r="B40" s="3" t="s">
        <v>95</v>
      </c>
      <c r="C40" s="3" t="s">
        <v>96</v>
      </c>
    </row>
    <row r="41" spans="1:3" hidden="1" x14ac:dyDescent="0.25">
      <c r="A41" s="3">
        <v>37</v>
      </c>
      <c r="B41" s="3" t="s">
        <v>97</v>
      </c>
      <c r="C41" s="3" t="s">
        <v>98</v>
      </c>
    </row>
    <row r="42" spans="1:3" hidden="1" x14ac:dyDescent="0.25">
      <c r="A42" s="3">
        <v>38</v>
      </c>
      <c r="B42" s="3" t="s">
        <v>99</v>
      </c>
      <c r="C42" s="3" t="s">
        <v>100</v>
      </c>
    </row>
    <row r="43" spans="1:3" ht="22.5" hidden="1" x14ac:dyDescent="0.25">
      <c r="A43" s="3">
        <v>39</v>
      </c>
      <c r="B43" s="3" t="s">
        <v>101</v>
      </c>
      <c r="C43" s="3" t="s">
        <v>102</v>
      </c>
    </row>
    <row r="44" spans="1:3" ht="45" hidden="1" x14ac:dyDescent="0.25">
      <c r="A44" s="3">
        <v>40</v>
      </c>
      <c r="B44" s="3" t="s">
        <v>103</v>
      </c>
      <c r="C44" s="3" t="s">
        <v>104</v>
      </c>
    </row>
    <row r="45" spans="1:3" ht="22.5" hidden="1" x14ac:dyDescent="0.25">
      <c r="A45" s="3">
        <v>41</v>
      </c>
      <c r="B45" s="3" t="s">
        <v>105</v>
      </c>
      <c r="C45" s="3" t="s">
        <v>106</v>
      </c>
    </row>
    <row r="46" spans="1:3" ht="22.5" hidden="1" x14ac:dyDescent="0.25">
      <c r="A46" s="3">
        <v>42</v>
      </c>
      <c r="B46" s="3" t="s">
        <v>107</v>
      </c>
      <c r="C46" s="3" t="s">
        <v>108</v>
      </c>
    </row>
    <row r="47" spans="1:3" ht="22.5" hidden="1" x14ac:dyDescent="0.25">
      <c r="A47" s="3">
        <v>43</v>
      </c>
      <c r="B47" s="3" t="s">
        <v>109</v>
      </c>
      <c r="C47" s="3" t="s">
        <v>110</v>
      </c>
    </row>
    <row r="48" spans="1:3" ht="33.75" hidden="1" x14ac:dyDescent="0.25">
      <c r="A48" s="3">
        <v>44</v>
      </c>
      <c r="B48" s="3" t="s">
        <v>111</v>
      </c>
      <c r="C48" s="3" t="s">
        <v>112</v>
      </c>
    </row>
    <row r="49" spans="1:3" ht="22.5" hidden="1" x14ac:dyDescent="0.25">
      <c r="A49" s="3">
        <v>45</v>
      </c>
      <c r="B49" s="3" t="s">
        <v>113</v>
      </c>
      <c r="C49" s="3" t="s">
        <v>114</v>
      </c>
    </row>
    <row r="50" spans="1:3" ht="22.5" hidden="1" x14ac:dyDescent="0.25">
      <c r="A50" s="3">
        <v>46</v>
      </c>
      <c r="B50" s="3" t="s">
        <v>115</v>
      </c>
      <c r="C50" s="3" t="s">
        <v>116</v>
      </c>
    </row>
    <row r="51" spans="1:3" hidden="1" x14ac:dyDescent="0.25">
      <c r="A51" s="3">
        <v>47</v>
      </c>
      <c r="B51" s="3" t="s">
        <v>117</v>
      </c>
      <c r="C51" s="3" t="s">
        <v>118</v>
      </c>
    </row>
    <row r="52" spans="1:3" ht="22.5" hidden="1" x14ac:dyDescent="0.25">
      <c r="A52" s="3">
        <v>48</v>
      </c>
      <c r="B52" s="3" t="s">
        <v>119</v>
      </c>
      <c r="C52" s="3" t="s">
        <v>120</v>
      </c>
    </row>
    <row r="53" spans="1:3" ht="22.5" hidden="1" x14ac:dyDescent="0.25">
      <c r="A53" s="3">
        <v>49</v>
      </c>
      <c r="B53" s="3" t="s">
        <v>121</v>
      </c>
      <c r="C53" s="3" t="s">
        <v>122</v>
      </c>
    </row>
    <row r="54" spans="1:3" ht="33.75" hidden="1" x14ac:dyDescent="0.25">
      <c r="A54" s="3">
        <v>50</v>
      </c>
      <c r="B54" s="3" t="s">
        <v>123</v>
      </c>
      <c r="C54" s="3" t="s">
        <v>124</v>
      </c>
    </row>
    <row r="55" spans="1:3" hidden="1" x14ac:dyDescent="0.25">
      <c r="A55" s="3">
        <v>51</v>
      </c>
      <c r="B55" s="3" t="s">
        <v>125</v>
      </c>
      <c r="C55" s="3" t="s">
        <v>126</v>
      </c>
    </row>
    <row r="56" spans="1:3" ht="22.5" hidden="1" x14ac:dyDescent="0.25">
      <c r="A56" s="3">
        <v>52</v>
      </c>
      <c r="B56" s="3" t="s">
        <v>127</v>
      </c>
      <c r="C56" s="3" t="s">
        <v>128</v>
      </c>
    </row>
    <row r="57" spans="1:3" ht="22.5" hidden="1" x14ac:dyDescent="0.25">
      <c r="A57" s="3">
        <v>53</v>
      </c>
      <c r="B57" s="3" t="s">
        <v>129</v>
      </c>
      <c r="C57" s="3" t="s">
        <v>10</v>
      </c>
    </row>
    <row r="58" spans="1:3" hidden="1" x14ac:dyDescent="0.25">
      <c r="A58" s="3">
        <v>54</v>
      </c>
      <c r="B58" s="3" t="s">
        <v>130</v>
      </c>
      <c r="C58" s="3" t="s">
        <v>11</v>
      </c>
    </row>
    <row r="59" spans="1:3" ht="22.5" hidden="1" x14ac:dyDescent="0.25">
      <c r="A59" s="3">
        <v>55</v>
      </c>
      <c r="B59" s="3" t="s">
        <v>131</v>
      </c>
      <c r="C59" s="3" t="s">
        <v>12</v>
      </c>
    </row>
    <row r="60" spans="1:3" ht="22.5" hidden="1" x14ac:dyDescent="0.25">
      <c r="A60" s="3">
        <v>56</v>
      </c>
      <c r="B60" s="3" t="s">
        <v>132</v>
      </c>
      <c r="C60" s="3" t="s">
        <v>133</v>
      </c>
    </row>
    <row r="61" spans="1:3" hidden="1" x14ac:dyDescent="0.25">
      <c r="A61" s="3">
        <v>57</v>
      </c>
      <c r="B61" s="3" t="s">
        <v>134</v>
      </c>
      <c r="C61" s="3" t="s">
        <v>135</v>
      </c>
    </row>
    <row r="62" spans="1:3" ht="22.5" hidden="1" x14ac:dyDescent="0.25">
      <c r="A62" s="3">
        <v>58</v>
      </c>
      <c r="B62" s="3" t="s">
        <v>136</v>
      </c>
      <c r="C62" s="3" t="s">
        <v>13</v>
      </c>
    </row>
    <row r="63" spans="1:3" ht="22.5" hidden="1" x14ac:dyDescent="0.25">
      <c r="A63" s="3">
        <v>59</v>
      </c>
      <c r="B63" s="3" t="s">
        <v>137</v>
      </c>
      <c r="C63" s="3" t="s">
        <v>14</v>
      </c>
    </row>
    <row r="64" spans="1:3" ht="22.5" hidden="1" x14ac:dyDescent="0.25">
      <c r="A64" s="3">
        <v>60</v>
      </c>
      <c r="B64" s="3" t="s">
        <v>138</v>
      </c>
      <c r="C64" s="3" t="s">
        <v>15</v>
      </c>
    </row>
    <row r="65" spans="1:3" ht="22.5" hidden="1" x14ac:dyDescent="0.25">
      <c r="A65" s="3">
        <v>61</v>
      </c>
      <c r="B65" s="3" t="s">
        <v>139</v>
      </c>
      <c r="C65" s="3" t="s">
        <v>16</v>
      </c>
    </row>
    <row r="66" spans="1:3" ht="22.5" hidden="1" x14ac:dyDescent="0.25">
      <c r="A66" s="3">
        <v>62</v>
      </c>
      <c r="B66" s="3" t="s">
        <v>140</v>
      </c>
      <c r="C66" s="3" t="s">
        <v>17</v>
      </c>
    </row>
    <row r="67" spans="1:3" ht="22.5" hidden="1" x14ac:dyDescent="0.25">
      <c r="A67" s="3">
        <v>63</v>
      </c>
      <c r="B67" s="3" t="s">
        <v>141</v>
      </c>
      <c r="C67" s="3" t="s">
        <v>18</v>
      </c>
    </row>
    <row r="68" spans="1:3" ht="33.75" hidden="1" x14ac:dyDescent="0.25">
      <c r="A68" s="3">
        <v>64</v>
      </c>
      <c r="B68" s="3" t="s">
        <v>142</v>
      </c>
      <c r="C68" s="3" t="s">
        <v>19</v>
      </c>
    </row>
    <row r="69" spans="1:3" ht="33.75" hidden="1" x14ac:dyDescent="0.25">
      <c r="A69" s="3">
        <v>65</v>
      </c>
      <c r="B69" s="3" t="s">
        <v>143</v>
      </c>
      <c r="C69" s="3" t="s">
        <v>144</v>
      </c>
    </row>
    <row r="70" spans="1:3" ht="22.5" hidden="1" x14ac:dyDescent="0.25">
      <c r="A70" s="3">
        <v>66</v>
      </c>
      <c r="B70" s="3" t="s">
        <v>145</v>
      </c>
      <c r="C70" s="3" t="s">
        <v>146</v>
      </c>
    </row>
    <row r="71" spans="1:3" hidden="1" x14ac:dyDescent="0.25">
      <c r="A71" s="3">
        <v>67</v>
      </c>
      <c r="B71" s="3" t="s">
        <v>147</v>
      </c>
      <c r="C71" s="3" t="s">
        <v>148</v>
      </c>
    </row>
    <row r="72" spans="1:3" ht="33.75" hidden="1" x14ac:dyDescent="0.25">
      <c r="A72" s="3">
        <v>68</v>
      </c>
      <c r="B72" s="3" t="s">
        <v>149</v>
      </c>
      <c r="C72" s="3" t="s">
        <v>150</v>
      </c>
    </row>
    <row r="73" spans="1:3" ht="33.75" hidden="1" x14ac:dyDescent="0.25">
      <c r="A73" s="3">
        <v>69</v>
      </c>
      <c r="B73" s="3" t="s">
        <v>151</v>
      </c>
      <c r="C73" s="3" t="s">
        <v>152</v>
      </c>
    </row>
    <row r="74" spans="1:3" ht="22.5" hidden="1" x14ac:dyDescent="0.25">
      <c r="A74" s="3">
        <v>70</v>
      </c>
      <c r="B74" s="3" t="s">
        <v>153</v>
      </c>
      <c r="C74" s="3" t="s">
        <v>154</v>
      </c>
    </row>
    <row r="75" spans="1:3" ht="22.5" hidden="1" x14ac:dyDescent="0.25">
      <c r="A75" s="3">
        <v>71</v>
      </c>
      <c r="B75" s="3" t="s">
        <v>155</v>
      </c>
      <c r="C75" s="3" t="s">
        <v>156</v>
      </c>
    </row>
    <row r="76" spans="1:3" hidden="1" x14ac:dyDescent="0.25">
      <c r="A76" s="3">
        <v>72</v>
      </c>
      <c r="B76" s="3" t="s">
        <v>157</v>
      </c>
      <c r="C76" s="3" t="s">
        <v>158</v>
      </c>
    </row>
    <row r="77" spans="1:3" ht="22.5" hidden="1" x14ac:dyDescent="0.25">
      <c r="A77" s="3">
        <v>73</v>
      </c>
      <c r="B77" s="3" t="s">
        <v>159</v>
      </c>
      <c r="C77" s="3" t="s">
        <v>160</v>
      </c>
    </row>
    <row r="78" spans="1:3" ht="45" hidden="1" x14ac:dyDescent="0.25">
      <c r="A78" s="3">
        <v>74</v>
      </c>
      <c r="B78" s="3" t="s">
        <v>161</v>
      </c>
      <c r="C78" s="3" t="s">
        <v>162</v>
      </c>
    </row>
    <row r="79" spans="1:3" hidden="1" x14ac:dyDescent="0.25">
      <c r="A79" s="3">
        <v>75</v>
      </c>
      <c r="B79" s="3" t="s">
        <v>163</v>
      </c>
      <c r="C79" s="3" t="s">
        <v>164</v>
      </c>
    </row>
    <row r="80" spans="1:3" hidden="1" x14ac:dyDescent="0.25">
      <c r="A80" s="3">
        <v>76</v>
      </c>
      <c r="B80" s="3" t="s">
        <v>165</v>
      </c>
      <c r="C80" s="3" t="s">
        <v>166</v>
      </c>
    </row>
    <row r="81" spans="1:3" ht="22.5" hidden="1" x14ac:dyDescent="0.25">
      <c r="A81" s="3">
        <v>77</v>
      </c>
      <c r="B81" s="3" t="s">
        <v>167</v>
      </c>
      <c r="C81" s="3" t="s">
        <v>168</v>
      </c>
    </row>
    <row r="82" spans="1:3" ht="22.5" hidden="1" x14ac:dyDescent="0.25">
      <c r="A82" s="3">
        <v>78</v>
      </c>
      <c r="B82" s="3" t="s">
        <v>169</v>
      </c>
      <c r="C82" s="3" t="s">
        <v>170</v>
      </c>
    </row>
    <row r="83" spans="1:3" ht="45" hidden="1" x14ac:dyDescent="0.25">
      <c r="A83" s="3">
        <v>79</v>
      </c>
      <c r="B83" s="3" t="s">
        <v>171</v>
      </c>
      <c r="C83" s="3" t="s">
        <v>172</v>
      </c>
    </row>
    <row r="84" spans="1:3" ht="33.75" hidden="1" x14ac:dyDescent="0.25">
      <c r="A84" s="3">
        <v>80</v>
      </c>
      <c r="B84" s="3" t="s">
        <v>173</v>
      </c>
      <c r="C84" s="3" t="s">
        <v>174</v>
      </c>
    </row>
    <row r="85" spans="1:3" ht="22.5" hidden="1" x14ac:dyDescent="0.25">
      <c r="A85" s="3">
        <v>81</v>
      </c>
      <c r="B85" s="3" t="s">
        <v>175</v>
      </c>
      <c r="C85" s="3" t="s">
        <v>176</v>
      </c>
    </row>
    <row r="86" spans="1:3" ht="22.5" hidden="1" x14ac:dyDescent="0.25">
      <c r="A86" s="3">
        <v>82</v>
      </c>
      <c r="B86" s="3" t="s">
        <v>177</v>
      </c>
      <c r="C86" s="3" t="s">
        <v>178</v>
      </c>
    </row>
    <row r="87" spans="1:3" ht="45" hidden="1" x14ac:dyDescent="0.25">
      <c r="A87" s="3">
        <v>83</v>
      </c>
      <c r="B87" s="3" t="s">
        <v>179</v>
      </c>
      <c r="C87" s="3" t="s">
        <v>180</v>
      </c>
    </row>
    <row r="88" spans="1:3" ht="33.75" hidden="1" x14ac:dyDescent="0.25">
      <c r="A88" s="3">
        <v>84</v>
      </c>
      <c r="B88" s="3" t="s">
        <v>181</v>
      </c>
      <c r="C88" s="3" t="s">
        <v>182</v>
      </c>
    </row>
    <row r="89" spans="1:3" ht="22.5" hidden="1" x14ac:dyDescent="0.25">
      <c r="A89" s="3">
        <v>85</v>
      </c>
      <c r="B89" s="3" t="s">
        <v>183</v>
      </c>
      <c r="C89" s="3" t="s">
        <v>184</v>
      </c>
    </row>
    <row r="90" spans="1:3" ht="22.5" hidden="1" x14ac:dyDescent="0.25">
      <c r="A90" s="3">
        <v>86</v>
      </c>
      <c r="B90" s="3" t="s">
        <v>185</v>
      </c>
      <c r="C90" s="3" t="s">
        <v>186</v>
      </c>
    </row>
    <row r="91" spans="1:3" hidden="1" x14ac:dyDescent="0.25">
      <c r="A91" s="3">
        <v>87</v>
      </c>
      <c r="B91" s="3" t="s">
        <v>187</v>
      </c>
      <c r="C91" s="3" t="s">
        <v>164</v>
      </c>
    </row>
    <row r="92" spans="1:3" ht="33.75" hidden="1" x14ac:dyDescent="0.25">
      <c r="A92" s="3">
        <v>88</v>
      </c>
      <c r="B92" s="3" t="s">
        <v>188</v>
      </c>
      <c r="C92" s="3" t="s">
        <v>189</v>
      </c>
    </row>
    <row r="93" spans="1:3" ht="22.5" hidden="1" x14ac:dyDescent="0.25">
      <c r="A93" s="3">
        <v>89</v>
      </c>
      <c r="B93" s="3" t="s">
        <v>190</v>
      </c>
      <c r="C93" s="3" t="s">
        <v>191</v>
      </c>
    </row>
    <row r="94" spans="1:3" ht="22.5" hidden="1" x14ac:dyDescent="0.25">
      <c r="A94" s="3">
        <v>90</v>
      </c>
      <c r="B94" s="3" t="s">
        <v>192</v>
      </c>
      <c r="C94" s="3" t="s">
        <v>193</v>
      </c>
    </row>
    <row r="95" spans="1:3" ht="22.5" hidden="1" x14ac:dyDescent="0.25">
      <c r="A95" s="3">
        <v>91</v>
      </c>
      <c r="B95" s="3" t="s">
        <v>194</v>
      </c>
      <c r="C95" s="3" t="s">
        <v>195</v>
      </c>
    </row>
    <row r="96" spans="1:3" ht="22.5" hidden="1" x14ac:dyDescent="0.25">
      <c r="A96" s="3">
        <v>92</v>
      </c>
      <c r="B96" s="3" t="s">
        <v>196</v>
      </c>
      <c r="C96" s="3" t="s">
        <v>197</v>
      </c>
    </row>
    <row r="97" spans="1:3" ht="22.5" hidden="1" x14ac:dyDescent="0.25">
      <c r="A97" s="3">
        <v>93</v>
      </c>
      <c r="B97" s="3" t="s">
        <v>198</v>
      </c>
      <c r="C97" s="3" t="s">
        <v>199</v>
      </c>
    </row>
    <row r="98" spans="1:3" ht="22.5" hidden="1" x14ac:dyDescent="0.25">
      <c r="A98" s="3">
        <v>94</v>
      </c>
      <c r="B98" s="3" t="s">
        <v>200</v>
      </c>
      <c r="C98" s="3" t="s">
        <v>201</v>
      </c>
    </row>
    <row r="99" spans="1:3" ht="22.5" hidden="1" x14ac:dyDescent="0.25">
      <c r="A99" s="3">
        <v>95</v>
      </c>
      <c r="B99" s="3" t="s">
        <v>202</v>
      </c>
      <c r="C99" s="3" t="s">
        <v>203</v>
      </c>
    </row>
    <row r="100" spans="1:3" ht="33.75" hidden="1" x14ac:dyDescent="0.25">
      <c r="A100" s="3">
        <v>96</v>
      </c>
      <c r="B100" s="3" t="s">
        <v>204</v>
      </c>
      <c r="C100" s="3" t="s">
        <v>205</v>
      </c>
    </row>
    <row r="101" spans="1:3" ht="45" hidden="1" x14ac:dyDescent="0.25">
      <c r="A101" s="3">
        <v>97</v>
      </c>
      <c r="B101" s="3" t="s">
        <v>206</v>
      </c>
      <c r="C101" s="3" t="s">
        <v>207</v>
      </c>
    </row>
    <row r="102" spans="1:3" ht="22.5" hidden="1" x14ac:dyDescent="0.25">
      <c r="A102" s="3">
        <v>98</v>
      </c>
      <c r="B102" s="3" t="s">
        <v>208</v>
      </c>
      <c r="C102" s="3" t="s">
        <v>209</v>
      </c>
    </row>
    <row r="103" spans="1:3" hidden="1" x14ac:dyDescent="0.25">
      <c r="A103" s="3">
        <v>99</v>
      </c>
      <c r="B103" s="3" t="s">
        <v>210</v>
      </c>
      <c r="C103" s="3" t="s">
        <v>211</v>
      </c>
    </row>
    <row r="104" spans="1:3" hidden="1" x14ac:dyDescent="0.25">
      <c r="A104" s="3">
        <v>100</v>
      </c>
      <c r="B104" s="3" t="s">
        <v>212</v>
      </c>
      <c r="C104" s="3" t="s">
        <v>213</v>
      </c>
    </row>
    <row r="105" spans="1:3" hidden="1" x14ac:dyDescent="0.25">
      <c r="A105" s="3">
        <v>101</v>
      </c>
      <c r="B105" s="3" t="s">
        <v>214</v>
      </c>
      <c r="C105" s="3" t="s">
        <v>215</v>
      </c>
    </row>
    <row r="106" spans="1:3" ht="22.5" x14ac:dyDescent="0.25">
      <c r="A106" s="3">
        <v>102</v>
      </c>
      <c r="B106" s="3" t="s">
        <v>216</v>
      </c>
      <c r="C106" s="3" t="s">
        <v>217</v>
      </c>
    </row>
    <row r="107" spans="1:3" ht="22.5" x14ac:dyDescent="0.25">
      <c r="A107" s="3">
        <v>103</v>
      </c>
      <c r="B107" s="3" t="s">
        <v>218</v>
      </c>
      <c r="C107" s="3" t="s">
        <v>219</v>
      </c>
    </row>
    <row r="108" spans="1:3" ht="22.5" x14ac:dyDescent="0.25">
      <c r="A108" s="3">
        <v>104</v>
      </c>
      <c r="B108" s="3" t="s">
        <v>220</v>
      </c>
      <c r="C108" s="3" t="s">
        <v>221</v>
      </c>
    </row>
    <row r="109" spans="1:3" ht="33.75" x14ac:dyDescent="0.25">
      <c r="A109" s="3">
        <v>105</v>
      </c>
      <c r="B109" s="3" t="s">
        <v>222</v>
      </c>
      <c r="C109" s="3" t="s">
        <v>223</v>
      </c>
    </row>
    <row r="110" spans="1:3" x14ac:dyDescent="0.25">
      <c r="A110" s="3">
        <v>106</v>
      </c>
      <c r="B110" s="3" t="s">
        <v>224</v>
      </c>
      <c r="C110" s="3" t="s">
        <v>225</v>
      </c>
    </row>
    <row r="111" spans="1:3" ht="33.75" x14ac:dyDescent="0.25">
      <c r="A111" s="3">
        <v>107</v>
      </c>
      <c r="B111" s="3" t="s">
        <v>226</v>
      </c>
      <c r="C111" s="3" t="s">
        <v>227</v>
      </c>
    </row>
    <row r="112" spans="1:3" x14ac:dyDescent="0.25">
      <c r="A112" s="3">
        <v>108</v>
      </c>
      <c r="B112" s="3" t="s">
        <v>228</v>
      </c>
      <c r="C112" s="3" t="s">
        <v>229</v>
      </c>
    </row>
    <row r="113" spans="1:3" ht="22.5" x14ac:dyDescent="0.25">
      <c r="A113" s="3">
        <v>109</v>
      </c>
      <c r="B113" s="3" t="s">
        <v>230</v>
      </c>
      <c r="C113" s="3" t="s">
        <v>231</v>
      </c>
    </row>
    <row r="114" spans="1:3" ht="33.75" x14ac:dyDescent="0.25">
      <c r="A114" s="3">
        <v>110</v>
      </c>
      <c r="B114" s="3" t="s">
        <v>232</v>
      </c>
      <c r="C114" s="3" t="s">
        <v>233</v>
      </c>
    </row>
    <row r="115" spans="1:3" x14ac:dyDescent="0.25">
      <c r="A115" s="3">
        <v>111</v>
      </c>
      <c r="B115" s="3" t="s">
        <v>234</v>
      </c>
      <c r="C115" s="3" t="s">
        <v>235</v>
      </c>
    </row>
    <row r="116" spans="1:3" ht="22.5" x14ac:dyDescent="0.25">
      <c r="A116" s="3">
        <v>112</v>
      </c>
      <c r="B116" s="3" t="s">
        <v>236</v>
      </c>
      <c r="C116" s="3" t="s">
        <v>237</v>
      </c>
    </row>
    <row r="117" spans="1:3" x14ac:dyDescent="0.25">
      <c r="A117" s="3">
        <v>113</v>
      </c>
      <c r="B117" s="3" t="s">
        <v>238</v>
      </c>
      <c r="C117" s="3" t="s">
        <v>239</v>
      </c>
    </row>
    <row r="118" spans="1:3" ht="22.5" x14ac:dyDescent="0.25">
      <c r="A118" s="3">
        <v>114</v>
      </c>
      <c r="B118" s="3" t="s">
        <v>240</v>
      </c>
      <c r="C118" s="3" t="s">
        <v>241</v>
      </c>
    </row>
    <row r="119" spans="1:3" x14ac:dyDescent="0.25">
      <c r="A119" s="3">
        <v>115</v>
      </c>
      <c r="B119" s="3" t="s">
        <v>242</v>
      </c>
      <c r="C119" s="3" t="s">
        <v>243</v>
      </c>
    </row>
    <row r="120" spans="1:3" x14ac:dyDescent="0.25">
      <c r="A120" s="3">
        <v>116</v>
      </c>
      <c r="B120" s="3" t="s">
        <v>244</v>
      </c>
      <c r="C120" s="3" t="s">
        <v>245</v>
      </c>
    </row>
    <row r="121" spans="1:3" x14ac:dyDescent="0.25">
      <c r="A121" s="3">
        <v>117</v>
      </c>
      <c r="B121" s="3" t="s">
        <v>246</v>
      </c>
      <c r="C121" s="3" t="s">
        <v>247</v>
      </c>
    </row>
    <row r="122" spans="1:3" x14ac:dyDescent="0.25">
      <c r="A122" s="3">
        <v>118</v>
      </c>
      <c r="B122" s="3" t="s">
        <v>248</v>
      </c>
      <c r="C122" s="3" t="s">
        <v>249</v>
      </c>
    </row>
    <row r="123" spans="1:3" x14ac:dyDescent="0.25">
      <c r="A123" s="3">
        <v>119</v>
      </c>
      <c r="B123" s="3" t="s">
        <v>250</v>
      </c>
      <c r="C123" s="3" t="s">
        <v>251</v>
      </c>
    </row>
    <row r="124" spans="1:3" x14ac:dyDescent="0.25">
      <c r="A124" s="3">
        <v>120</v>
      </c>
      <c r="B124" s="3" t="s">
        <v>252</v>
      </c>
      <c r="C124" s="3" t="s">
        <v>253</v>
      </c>
    </row>
    <row r="125" spans="1:3" x14ac:dyDescent="0.25">
      <c r="A125" s="3">
        <v>121</v>
      </c>
      <c r="B125" s="3" t="s">
        <v>254</v>
      </c>
      <c r="C125" s="3" t="s">
        <v>255</v>
      </c>
    </row>
    <row r="126" spans="1:3" ht="33.75" x14ac:dyDescent="0.25">
      <c r="A126" s="3">
        <v>122</v>
      </c>
      <c r="B126" s="3" t="s">
        <v>256</v>
      </c>
      <c r="C126" s="3" t="s">
        <v>257</v>
      </c>
    </row>
    <row r="127" spans="1:3" x14ac:dyDescent="0.25">
      <c r="A127" s="3">
        <v>123</v>
      </c>
      <c r="B127" s="3" t="s">
        <v>258</v>
      </c>
      <c r="C127" s="3" t="s">
        <v>259</v>
      </c>
    </row>
    <row r="128" spans="1:3" x14ac:dyDescent="0.25">
      <c r="A128" s="3">
        <v>124</v>
      </c>
      <c r="B128" s="3" t="s">
        <v>260</v>
      </c>
      <c r="C128" s="3" t="s">
        <v>261</v>
      </c>
    </row>
    <row r="129" spans="1:3" x14ac:dyDescent="0.25">
      <c r="A129" s="3">
        <v>125</v>
      </c>
      <c r="B129" s="3" t="s">
        <v>262</v>
      </c>
      <c r="C129" s="3" t="s">
        <v>263</v>
      </c>
    </row>
    <row r="130" spans="1:3" x14ac:dyDescent="0.25">
      <c r="A130" s="3">
        <v>126</v>
      </c>
      <c r="B130" s="3" t="s">
        <v>264</v>
      </c>
      <c r="C130" s="3" t="s">
        <v>265</v>
      </c>
    </row>
    <row r="131" spans="1:3" x14ac:dyDescent="0.25">
      <c r="A131" s="3">
        <v>127</v>
      </c>
      <c r="B131" s="3" t="s">
        <v>266</v>
      </c>
      <c r="C131" s="3" t="s">
        <v>267</v>
      </c>
    </row>
    <row r="132" spans="1:3" ht="22.5" x14ac:dyDescent="0.25">
      <c r="A132" s="3">
        <v>128</v>
      </c>
      <c r="B132" s="3" t="s">
        <v>268</v>
      </c>
      <c r="C132" s="3" t="s">
        <v>269</v>
      </c>
    </row>
    <row r="133" spans="1:3" ht="22.5" x14ac:dyDescent="0.25">
      <c r="A133" s="3">
        <v>129</v>
      </c>
      <c r="B133" s="3" t="s">
        <v>270</v>
      </c>
      <c r="C133" s="3" t="s">
        <v>560</v>
      </c>
    </row>
    <row r="134" spans="1:3" ht="22.5" x14ac:dyDescent="0.25">
      <c r="A134" s="3">
        <v>130</v>
      </c>
      <c r="B134" s="3" t="s">
        <v>271</v>
      </c>
      <c r="C134" s="3" t="s">
        <v>272</v>
      </c>
    </row>
    <row r="135" spans="1:3" ht="22.5" x14ac:dyDescent="0.25">
      <c r="A135" s="3">
        <v>131</v>
      </c>
      <c r="B135" s="3" t="s">
        <v>273</v>
      </c>
      <c r="C135" s="3" t="s">
        <v>561</v>
      </c>
    </row>
    <row r="136" spans="1:3" hidden="1" x14ac:dyDescent="0.25">
      <c r="A136" s="3">
        <v>132</v>
      </c>
      <c r="B136" s="3" t="s">
        <v>274</v>
      </c>
      <c r="C136" s="3" t="s">
        <v>275</v>
      </c>
    </row>
    <row r="137" spans="1:3" ht="22.5" hidden="1" x14ac:dyDescent="0.25">
      <c r="A137" s="3">
        <v>133</v>
      </c>
      <c r="B137" s="3" t="s">
        <v>276</v>
      </c>
      <c r="C137" s="3" t="s">
        <v>277</v>
      </c>
    </row>
    <row r="138" spans="1:3" hidden="1" x14ac:dyDescent="0.25">
      <c r="A138" s="3">
        <v>134</v>
      </c>
      <c r="B138" s="3" t="s">
        <v>278</v>
      </c>
      <c r="C138" s="3" t="s">
        <v>279</v>
      </c>
    </row>
    <row r="139" spans="1:3" ht="33.75" hidden="1" x14ac:dyDescent="0.25">
      <c r="A139" s="3">
        <v>135</v>
      </c>
      <c r="B139" s="3" t="s">
        <v>280</v>
      </c>
      <c r="C139" s="3" t="s">
        <v>281</v>
      </c>
    </row>
    <row r="140" spans="1:3" ht="22.5" hidden="1" x14ac:dyDescent="0.25">
      <c r="A140" s="3">
        <v>136</v>
      </c>
      <c r="B140" s="3" t="s">
        <v>282</v>
      </c>
      <c r="C140" s="3" t="s">
        <v>283</v>
      </c>
    </row>
    <row r="141" spans="1:3" ht="22.5" hidden="1" x14ac:dyDescent="0.25">
      <c r="A141" s="3">
        <v>137</v>
      </c>
      <c r="B141" s="3" t="s">
        <v>284</v>
      </c>
      <c r="C141" s="3" t="s">
        <v>285</v>
      </c>
    </row>
    <row r="142" spans="1:3" ht="22.5" hidden="1" x14ac:dyDescent="0.25">
      <c r="A142" s="3">
        <v>138</v>
      </c>
      <c r="B142" s="3" t="s">
        <v>286</v>
      </c>
      <c r="C142" s="3" t="s">
        <v>287</v>
      </c>
    </row>
    <row r="143" spans="1:3" ht="22.5" hidden="1" x14ac:dyDescent="0.25">
      <c r="A143" s="3">
        <v>139</v>
      </c>
      <c r="B143" s="3" t="s">
        <v>288</v>
      </c>
      <c r="C143" s="3" t="s">
        <v>289</v>
      </c>
    </row>
    <row r="144" spans="1:3" ht="22.5" hidden="1" x14ac:dyDescent="0.25">
      <c r="A144" s="3">
        <v>140</v>
      </c>
      <c r="B144" s="3" t="s">
        <v>290</v>
      </c>
      <c r="C144" s="3" t="s">
        <v>291</v>
      </c>
    </row>
    <row r="145" spans="1:3" ht="22.5" hidden="1" x14ac:dyDescent="0.25">
      <c r="A145" s="3">
        <v>141</v>
      </c>
      <c r="B145" s="3" t="s">
        <v>292</v>
      </c>
      <c r="C145" s="3" t="s">
        <v>293</v>
      </c>
    </row>
    <row r="146" spans="1:3" ht="22.5" hidden="1" x14ac:dyDescent="0.25">
      <c r="A146" s="3">
        <v>142</v>
      </c>
      <c r="B146" s="3" t="s">
        <v>294</v>
      </c>
      <c r="C146" s="3" t="s">
        <v>295</v>
      </c>
    </row>
    <row r="147" spans="1:3" ht="22.5" hidden="1" x14ac:dyDescent="0.25">
      <c r="A147" s="3">
        <v>143</v>
      </c>
      <c r="B147" s="3" t="s">
        <v>296</v>
      </c>
      <c r="C147" s="3" t="s">
        <v>297</v>
      </c>
    </row>
    <row r="148" spans="1:3" ht="33.75" hidden="1" x14ac:dyDescent="0.25">
      <c r="A148" s="3">
        <v>144</v>
      </c>
      <c r="B148" s="3" t="s">
        <v>298</v>
      </c>
      <c r="C148" s="3" t="s">
        <v>299</v>
      </c>
    </row>
    <row r="149" spans="1:3" hidden="1" x14ac:dyDescent="0.25">
      <c r="A149" s="3">
        <v>145</v>
      </c>
      <c r="B149" s="3" t="s">
        <v>300</v>
      </c>
      <c r="C149" s="3" t="s">
        <v>301</v>
      </c>
    </row>
    <row r="150" spans="1:3" hidden="1" x14ac:dyDescent="0.25">
      <c r="A150" s="3">
        <v>146</v>
      </c>
      <c r="B150" s="3" t="s">
        <v>302</v>
      </c>
      <c r="C150" s="3" t="s">
        <v>303</v>
      </c>
    </row>
    <row r="151" spans="1:3" ht="33.75" hidden="1" x14ac:dyDescent="0.25">
      <c r="A151" s="3">
        <v>147</v>
      </c>
      <c r="B151" s="3" t="s">
        <v>304</v>
      </c>
      <c r="C151" s="3" t="s">
        <v>305</v>
      </c>
    </row>
    <row r="152" spans="1:3" ht="22.5" hidden="1" x14ac:dyDescent="0.25">
      <c r="A152" s="3">
        <v>148</v>
      </c>
      <c r="B152" s="3" t="s">
        <v>306</v>
      </c>
      <c r="C152" s="3" t="s">
        <v>307</v>
      </c>
    </row>
    <row r="153" spans="1:3" ht="22.5" hidden="1" x14ac:dyDescent="0.25">
      <c r="A153" s="3">
        <v>149</v>
      </c>
      <c r="B153" s="3" t="s">
        <v>308</v>
      </c>
      <c r="C153" s="3" t="s">
        <v>309</v>
      </c>
    </row>
    <row r="154" spans="1:3" ht="33.75" hidden="1" x14ac:dyDescent="0.25">
      <c r="A154" s="3">
        <v>150</v>
      </c>
      <c r="B154" s="3" t="s">
        <v>310</v>
      </c>
      <c r="C154" s="3" t="s">
        <v>311</v>
      </c>
    </row>
    <row r="155" spans="1:3" ht="33.75" hidden="1" x14ac:dyDescent="0.25">
      <c r="A155" s="3">
        <v>151</v>
      </c>
      <c r="B155" s="3" t="s">
        <v>312</v>
      </c>
      <c r="C155" s="3" t="s">
        <v>313</v>
      </c>
    </row>
    <row r="156" spans="1:3" hidden="1" x14ac:dyDescent="0.25">
      <c r="A156" s="3">
        <v>152</v>
      </c>
      <c r="B156" s="3" t="s">
        <v>314</v>
      </c>
      <c r="C156" s="3" t="s">
        <v>315</v>
      </c>
    </row>
    <row r="157" spans="1:3" hidden="1" x14ac:dyDescent="0.25">
      <c r="A157" s="3">
        <v>153</v>
      </c>
      <c r="B157" s="3" t="s">
        <v>316</v>
      </c>
      <c r="C157" s="3" t="s">
        <v>317</v>
      </c>
    </row>
    <row r="158" spans="1:3" ht="22.5" hidden="1" x14ac:dyDescent="0.25">
      <c r="A158" s="3">
        <v>154</v>
      </c>
      <c r="B158" s="3" t="s">
        <v>318</v>
      </c>
      <c r="C158" s="3" t="s">
        <v>319</v>
      </c>
    </row>
    <row r="159" spans="1:3" ht="22.5" hidden="1" x14ac:dyDescent="0.25">
      <c r="A159" s="3">
        <v>155</v>
      </c>
      <c r="B159" s="3" t="s">
        <v>320</v>
      </c>
      <c r="C159" s="3" t="s">
        <v>321</v>
      </c>
    </row>
    <row r="160" spans="1:3" ht="33.75" hidden="1" x14ac:dyDescent="0.25">
      <c r="A160" s="3">
        <v>156</v>
      </c>
      <c r="B160" s="3" t="s">
        <v>322</v>
      </c>
      <c r="C160" s="3" t="s">
        <v>323</v>
      </c>
    </row>
    <row r="161" spans="1:3" ht="22.5" hidden="1" x14ac:dyDescent="0.25">
      <c r="A161" s="3">
        <v>157</v>
      </c>
      <c r="B161" s="3" t="s">
        <v>324</v>
      </c>
      <c r="C161" s="3" t="s">
        <v>23</v>
      </c>
    </row>
    <row r="162" spans="1:3" ht="22.5" hidden="1" x14ac:dyDescent="0.25">
      <c r="A162" s="3">
        <v>158</v>
      </c>
      <c r="B162" s="3" t="s">
        <v>325</v>
      </c>
      <c r="C162" s="3" t="s">
        <v>326</v>
      </c>
    </row>
    <row r="163" spans="1:3" ht="33.75" hidden="1" x14ac:dyDescent="0.25">
      <c r="A163" s="3">
        <v>159</v>
      </c>
      <c r="B163" s="3" t="s">
        <v>327</v>
      </c>
      <c r="C163" s="3" t="s">
        <v>328</v>
      </c>
    </row>
    <row r="164" spans="1:3" ht="22.5" hidden="1" x14ac:dyDescent="0.25">
      <c r="A164" s="3">
        <v>160</v>
      </c>
      <c r="B164" s="3" t="s">
        <v>329</v>
      </c>
      <c r="C164" s="3" t="s">
        <v>330</v>
      </c>
    </row>
    <row r="165" spans="1:3" ht="33.75" hidden="1" x14ac:dyDescent="0.25">
      <c r="A165" s="3">
        <v>161</v>
      </c>
      <c r="B165" s="3" t="s">
        <v>331</v>
      </c>
      <c r="C165" s="3" t="s">
        <v>332</v>
      </c>
    </row>
    <row r="166" spans="1:3" ht="22.5" hidden="1" x14ac:dyDescent="0.25">
      <c r="A166" s="3">
        <v>162</v>
      </c>
      <c r="B166" s="3" t="s">
        <v>333</v>
      </c>
      <c r="C166" s="3" t="s">
        <v>334</v>
      </c>
    </row>
    <row r="167" spans="1:3" ht="33.75" hidden="1" x14ac:dyDescent="0.25">
      <c r="A167" s="3">
        <v>163</v>
      </c>
      <c r="B167" s="3" t="s">
        <v>335</v>
      </c>
      <c r="C167" s="3" t="s">
        <v>336</v>
      </c>
    </row>
    <row r="168" spans="1:3" ht="33.75" hidden="1" x14ac:dyDescent="0.25">
      <c r="A168" s="3">
        <v>164</v>
      </c>
      <c r="B168" s="3" t="s">
        <v>337</v>
      </c>
      <c r="C168" s="3" t="s">
        <v>338</v>
      </c>
    </row>
    <row r="169" spans="1:3" ht="33.75" hidden="1" x14ac:dyDescent="0.25">
      <c r="A169" s="3">
        <v>165</v>
      </c>
      <c r="B169" s="3" t="s">
        <v>339</v>
      </c>
      <c r="C169" s="3" t="s">
        <v>340</v>
      </c>
    </row>
    <row r="170" spans="1:3" ht="33.75" hidden="1" x14ac:dyDescent="0.25">
      <c r="A170" s="3">
        <v>166</v>
      </c>
      <c r="B170" s="3" t="s">
        <v>341</v>
      </c>
      <c r="C170" s="3" t="s">
        <v>342</v>
      </c>
    </row>
    <row r="171" spans="1:3" ht="33.75" hidden="1" x14ac:dyDescent="0.25">
      <c r="A171" s="3">
        <v>167</v>
      </c>
      <c r="B171" s="3" t="s">
        <v>343</v>
      </c>
      <c r="C171" s="3" t="s">
        <v>344</v>
      </c>
    </row>
    <row r="172" spans="1:3" hidden="1" x14ac:dyDescent="0.25">
      <c r="A172" s="3">
        <v>168</v>
      </c>
      <c r="B172" s="3" t="s">
        <v>345</v>
      </c>
      <c r="C172" s="3" t="s">
        <v>346</v>
      </c>
    </row>
    <row r="173" spans="1:3" ht="22.5" hidden="1" x14ac:dyDescent="0.25">
      <c r="A173" s="3">
        <v>169</v>
      </c>
      <c r="B173" s="3" t="s">
        <v>347</v>
      </c>
      <c r="C173" s="3" t="s">
        <v>348</v>
      </c>
    </row>
    <row r="174" spans="1:3" hidden="1" x14ac:dyDescent="0.25">
      <c r="A174" s="3">
        <v>170</v>
      </c>
      <c r="B174" s="3" t="s">
        <v>349</v>
      </c>
      <c r="C174" s="3" t="s">
        <v>350</v>
      </c>
    </row>
    <row r="175" spans="1:3" ht="22.5" hidden="1" x14ac:dyDescent="0.25">
      <c r="A175" s="3">
        <v>171</v>
      </c>
      <c r="B175" s="3" t="s">
        <v>351</v>
      </c>
      <c r="C175" s="3" t="s">
        <v>352</v>
      </c>
    </row>
    <row r="176" spans="1:3" ht="33.75" hidden="1" x14ac:dyDescent="0.25">
      <c r="A176" s="3">
        <v>172</v>
      </c>
      <c r="B176" s="3" t="s">
        <v>353</v>
      </c>
      <c r="C176" s="3" t="s">
        <v>354</v>
      </c>
    </row>
    <row r="177" spans="1:3" ht="22.5" hidden="1" x14ac:dyDescent="0.25">
      <c r="A177" s="3">
        <v>173</v>
      </c>
      <c r="B177" s="3" t="s">
        <v>355</v>
      </c>
      <c r="C177" s="3" t="s">
        <v>356</v>
      </c>
    </row>
    <row r="178" spans="1:3" ht="33.75" hidden="1" x14ac:dyDescent="0.25">
      <c r="A178" s="3">
        <v>174</v>
      </c>
      <c r="B178" s="3" t="s">
        <v>357</v>
      </c>
      <c r="C178" s="3" t="s">
        <v>358</v>
      </c>
    </row>
    <row r="179" spans="1:3" ht="22.5" hidden="1" x14ac:dyDescent="0.25">
      <c r="A179" s="3">
        <v>175</v>
      </c>
      <c r="B179" s="3" t="s">
        <v>359</v>
      </c>
      <c r="C179" s="3" t="s">
        <v>360</v>
      </c>
    </row>
    <row r="180" spans="1:3" ht="45" hidden="1" x14ac:dyDescent="0.25">
      <c r="A180" s="3">
        <v>176</v>
      </c>
      <c r="B180" s="3" t="s">
        <v>361</v>
      </c>
      <c r="C180" s="3" t="s">
        <v>362</v>
      </c>
    </row>
    <row r="181" spans="1:3" ht="33.75" hidden="1" x14ac:dyDescent="0.25">
      <c r="A181" s="3">
        <v>177</v>
      </c>
      <c r="B181" s="3" t="s">
        <v>363</v>
      </c>
      <c r="C181" s="3" t="s">
        <v>364</v>
      </c>
    </row>
    <row r="182" spans="1:3" ht="22.5" hidden="1" x14ac:dyDescent="0.25">
      <c r="A182" s="3">
        <v>178</v>
      </c>
      <c r="B182" s="3" t="s">
        <v>365</v>
      </c>
      <c r="C182" s="3" t="s">
        <v>366</v>
      </c>
    </row>
    <row r="183" spans="1:3" ht="22.5" hidden="1" x14ac:dyDescent="0.25">
      <c r="A183" s="3">
        <v>179</v>
      </c>
      <c r="B183" s="3" t="s">
        <v>367</v>
      </c>
      <c r="C183" s="3" t="s">
        <v>368</v>
      </c>
    </row>
    <row r="184" spans="1:3" ht="22.5" hidden="1" x14ac:dyDescent="0.25">
      <c r="A184" s="3">
        <v>180</v>
      </c>
      <c r="B184" s="3" t="s">
        <v>369</v>
      </c>
      <c r="C184" s="3" t="s">
        <v>370</v>
      </c>
    </row>
    <row r="185" spans="1:3" ht="22.5" hidden="1" x14ac:dyDescent="0.25">
      <c r="A185" s="3">
        <v>181</v>
      </c>
      <c r="B185" s="3" t="s">
        <v>371</v>
      </c>
      <c r="C185" s="3" t="s">
        <v>372</v>
      </c>
    </row>
    <row r="186" spans="1:3" ht="22.5" hidden="1" x14ac:dyDescent="0.25">
      <c r="A186" s="3">
        <v>182</v>
      </c>
      <c r="B186" s="3" t="s">
        <v>373</v>
      </c>
      <c r="C186" s="3" t="s">
        <v>374</v>
      </c>
    </row>
    <row r="187" spans="1:3" ht="22.5" hidden="1" x14ac:dyDescent="0.25">
      <c r="A187" s="3">
        <v>183</v>
      </c>
      <c r="B187" s="3" t="s">
        <v>375</v>
      </c>
      <c r="C187" s="3" t="s">
        <v>376</v>
      </c>
    </row>
    <row r="188" spans="1:3" ht="22.5" hidden="1" x14ac:dyDescent="0.25">
      <c r="A188" s="3">
        <v>184</v>
      </c>
      <c r="B188" s="3" t="s">
        <v>377</v>
      </c>
      <c r="C188" s="3" t="s">
        <v>378</v>
      </c>
    </row>
    <row r="189" spans="1:3" ht="22.5" hidden="1" x14ac:dyDescent="0.25">
      <c r="A189" s="3">
        <v>185</v>
      </c>
      <c r="B189" s="3" t="s">
        <v>379</v>
      </c>
      <c r="C189" s="3" t="s">
        <v>380</v>
      </c>
    </row>
    <row r="190" spans="1:3" ht="22.5" hidden="1" x14ac:dyDescent="0.25">
      <c r="A190" s="3">
        <v>186</v>
      </c>
      <c r="B190" s="3" t="s">
        <v>381</v>
      </c>
      <c r="C190" s="3" t="s">
        <v>382</v>
      </c>
    </row>
    <row r="191" spans="1:3" ht="22.5" hidden="1" x14ac:dyDescent="0.25">
      <c r="A191" s="3">
        <v>187</v>
      </c>
      <c r="B191" s="3" t="s">
        <v>383</v>
      </c>
      <c r="C191" s="3" t="s">
        <v>384</v>
      </c>
    </row>
    <row r="192" spans="1:3" ht="22.5" hidden="1" x14ac:dyDescent="0.25">
      <c r="A192" s="3">
        <v>188</v>
      </c>
      <c r="B192" s="3" t="s">
        <v>385</v>
      </c>
      <c r="C192" s="3" t="s">
        <v>386</v>
      </c>
    </row>
    <row r="193" spans="1:3" ht="22.5" hidden="1" x14ac:dyDescent="0.25">
      <c r="A193" s="3">
        <v>189</v>
      </c>
      <c r="B193" s="3" t="s">
        <v>387</v>
      </c>
      <c r="C193" s="3" t="s">
        <v>388</v>
      </c>
    </row>
    <row r="194" spans="1:3" ht="22.5" hidden="1" x14ac:dyDescent="0.25">
      <c r="A194" s="3">
        <v>190</v>
      </c>
      <c r="B194" s="3" t="s">
        <v>389</v>
      </c>
      <c r="C194" s="3" t="s">
        <v>390</v>
      </c>
    </row>
    <row r="195" spans="1:3" ht="33.75" hidden="1" x14ac:dyDescent="0.25">
      <c r="A195" s="3">
        <v>191</v>
      </c>
      <c r="B195" s="3" t="s">
        <v>391</v>
      </c>
      <c r="C195" s="3" t="s">
        <v>392</v>
      </c>
    </row>
    <row r="196" spans="1:3" ht="22.5" hidden="1" x14ac:dyDescent="0.25">
      <c r="A196" s="3">
        <v>192</v>
      </c>
      <c r="B196" s="3" t="s">
        <v>393</v>
      </c>
      <c r="C196" s="3" t="s">
        <v>394</v>
      </c>
    </row>
    <row r="197" spans="1:3" ht="22.5" hidden="1" x14ac:dyDescent="0.25">
      <c r="A197" s="3">
        <v>193</v>
      </c>
      <c r="B197" s="3" t="s">
        <v>395</v>
      </c>
      <c r="C197" s="3" t="s">
        <v>396</v>
      </c>
    </row>
    <row r="198" spans="1:3" ht="22.5" hidden="1" x14ac:dyDescent="0.25">
      <c r="A198" s="3">
        <v>194</v>
      </c>
      <c r="B198" s="3" t="s">
        <v>397</v>
      </c>
      <c r="C198" s="3" t="s">
        <v>398</v>
      </c>
    </row>
    <row r="199" spans="1:3" ht="22.5" hidden="1" x14ac:dyDescent="0.25">
      <c r="A199" s="3">
        <v>195</v>
      </c>
      <c r="B199" s="3" t="s">
        <v>399</v>
      </c>
      <c r="C199" s="3" t="s">
        <v>400</v>
      </c>
    </row>
    <row r="200" spans="1:3" ht="22.5" hidden="1" x14ac:dyDescent="0.25">
      <c r="A200" s="3">
        <v>196</v>
      </c>
      <c r="B200" s="3" t="s">
        <v>401</v>
      </c>
      <c r="C200" s="3" t="s">
        <v>402</v>
      </c>
    </row>
    <row r="201" spans="1:3" hidden="1" x14ac:dyDescent="0.25">
      <c r="A201" s="3">
        <v>197</v>
      </c>
      <c r="B201" s="3" t="s">
        <v>403</v>
      </c>
      <c r="C201" s="3" t="s">
        <v>404</v>
      </c>
    </row>
    <row r="202" spans="1:3" ht="22.5" hidden="1" x14ac:dyDescent="0.25">
      <c r="A202" s="3">
        <v>198</v>
      </c>
      <c r="B202" s="3" t="s">
        <v>405</v>
      </c>
      <c r="C202" s="3" t="s">
        <v>406</v>
      </c>
    </row>
    <row r="203" spans="1:3" hidden="1" x14ac:dyDescent="0.25">
      <c r="A203" s="3">
        <v>199</v>
      </c>
      <c r="B203" s="3" t="s">
        <v>407</v>
      </c>
      <c r="C203" s="3" t="s">
        <v>408</v>
      </c>
    </row>
    <row r="204" spans="1:3" hidden="1" x14ac:dyDescent="0.25">
      <c r="A204" s="3">
        <v>200</v>
      </c>
      <c r="B204" s="3" t="s">
        <v>409</v>
      </c>
      <c r="C204" s="3" t="s">
        <v>410</v>
      </c>
    </row>
    <row r="205" spans="1:3" ht="33.75" hidden="1" x14ac:dyDescent="0.25">
      <c r="A205" s="3">
        <v>201</v>
      </c>
      <c r="B205" s="3" t="s">
        <v>411</v>
      </c>
      <c r="C205" s="3" t="s">
        <v>412</v>
      </c>
    </row>
    <row r="206" spans="1:3" ht="22.5" hidden="1" x14ac:dyDescent="0.25">
      <c r="A206" s="3">
        <v>202</v>
      </c>
      <c r="B206" s="3" t="s">
        <v>413</v>
      </c>
      <c r="C206" s="3" t="s">
        <v>414</v>
      </c>
    </row>
    <row r="207" spans="1:3" ht="22.5" hidden="1" x14ac:dyDescent="0.25">
      <c r="A207" s="3">
        <v>203</v>
      </c>
      <c r="B207" s="3" t="s">
        <v>415</v>
      </c>
      <c r="C207" s="3" t="s">
        <v>416</v>
      </c>
    </row>
    <row r="208" spans="1:3" ht="33.75" hidden="1" x14ac:dyDescent="0.25">
      <c r="A208" s="3">
        <v>204</v>
      </c>
      <c r="B208" s="3" t="s">
        <v>417</v>
      </c>
      <c r="C208" s="3" t="s">
        <v>418</v>
      </c>
    </row>
    <row r="209" spans="1:3" hidden="1" x14ac:dyDescent="0.25">
      <c r="A209" s="3">
        <v>205</v>
      </c>
      <c r="B209" s="3" t="s">
        <v>419</v>
      </c>
      <c r="C209" s="3" t="s">
        <v>420</v>
      </c>
    </row>
    <row r="210" spans="1:3" ht="22.5" hidden="1" x14ac:dyDescent="0.25">
      <c r="A210" s="3">
        <v>206</v>
      </c>
      <c r="B210" s="3" t="s">
        <v>421</v>
      </c>
      <c r="C210" s="3" t="s">
        <v>422</v>
      </c>
    </row>
    <row r="211" spans="1:3" hidden="1" x14ac:dyDescent="0.25">
      <c r="A211" s="3">
        <v>207</v>
      </c>
      <c r="B211" s="3" t="s">
        <v>423</v>
      </c>
      <c r="C211" s="3" t="s">
        <v>424</v>
      </c>
    </row>
    <row r="212" spans="1:3" hidden="1" x14ac:dyDescent="0.25">
      <c r="A212" s="3">
        <v>208</v>
      </c>
      <c r="B212" s="3" t="s">
        <v>425</v>
      </c>
      <c r="C212" s="3" t="s">
        <v>426</v>
      </c>
    </row>
    <row r="213" spans="1:3" ht="33.75" hidden="1" x14ac:dyDescent="0.25">
      <c r="A213" s="3">
        <v>209</v>
      </c>
      <c r="B213" s="3" t="s">
        <v>427</v>
      </c>
      <c r="C213" s="3" t="s">
        <v>428</v>
      </c>
    </row>
    <row r="214" spans="1:3" hidden="1" x14ac:dyDescent="0.25">
      <c r="A214" s="3">
        <v>210</v>
      </c>
      <c r="B214" s="3" t="s">
        <v>429</v>
      </c>
      <c r="C214" s="3" t="s">
        <v>430</v>
      </c>
    </row>
    <row r="215" spans="1:3" hidden="1" x14ac:dyDescent="0.25">
      <c r="A215" s="3">
        <v>211</v>
      </c>
      <c r="B215" s="3" t="s">
        <v>431</v>
      </c>
      <c r="C215" s="3" t="s">
        <v>432</v>
      </c>
    </row>
    <row r="216" spans="1:3" ht="22.5" hidden="1" x14ac:dyDescent="0.25">
      <c r="A216" s="3">
        <v>212</v>
      </c>
      <c r="B216" s="3" t="s">
        <v>433</v>
      </c>
      <c r="C216" s="3" t="s">
        <v>434</v>
      </c>
    </row>
    <row r="217" spans="1:3" ht="22.5" hidden="1" x14ac:dyDescent="0.25">
      <c r="A217" s="3">
        <v>213</v>
      </c>
      <c r="B217" s="3" t="s">
        <v>435</v>
      </c>
      <c r="C217" s="3" t="s">
        <v>436</v>
      </c>
    </row>
    <row r="218" spans="1:3" ht="22.5" hidden="1" x14ac:dyDescent="0.25">
      <c r="A218" s="3">
        <v>214</v>
      </c>
      <c r="B218" s="3" t="s">
        <v>437</v>
      </c>
      <c r="C218" s="3" t="s">
        <v>438</v>
      </c>
    </row>
    <row r="219" spans="1:3" ht="45" hidden="1" x14ac:dyDescent="0.25">
      <c r="A219" s="3">
        <v>215</v>
      </c>
      <c r="B219" s="3" t="s">
        <v>439</v>
      </c>
      <c r="C219" s="3" t="s">
        <v>440</v>
      </c>
    </row>
    <row r="220" spans="1:3" ht="45" hidden="1" x14ac:dyDescent="0.25">
      <c r="A220" s="3">
        <v>216</v>
      </c>
      <c r="B220" s="3" t="s">
        <v>441</v>
      </c>
      <c r="C220" s="3" t="s">
        <v>442</v>
      </c>
    </row>
    <row r="221" spans="1:3" ht="33.75" hidden="1" x14ac:dyDescent="0.25">
      <c r="A221" s="3">
        <v>217</v>
      </c>
      <c r="B221" s="3" t="s">
        <v>443</v>
      </c>
      <c r="C221" s="3" t="s">
        <v>444</v>
      </c>
    </row>
    <row r="222" spans="1:3" ht="22.5" hidden="1" x14ac:dyDescent="0.25">
      <c r="A222" s="3">
        <v>218</v>
      </c>
      <c r="B222" s="3" t="s">
        <v>445</v>
      </c>
      <c r="C222" s="3" t="s">
        <v>446</v>
      </c>
    </row>
    <row r="223" spans="1:3" ht="22.5" hidden="1" x14ac:dyDescent="0.25">
      <c r="A223" s="3">
        <v>219</v>
      </c>
      <c r="B223" s="3" t="s">
        <v>447</v>
      </c>
      <c r="C223" s="3" t="s">
        <v>448</v>
      </c>
    </row>
    <row r="224" spans="1:3" ht="22.5" hidden="1" x14ac:dyDescent="0.25">
      <c r="A224" s="3">
        <v>220</v>
      </c>
      <c r="B224" s="3" t="s">
        <v>449</v>
      </c>
      <c r="C224" s="3" t="s">
        <v>450</v>
      </c>
    </row>
    <row r="225" spans="1:3" ht="33.75" hidden="1" x14ac:dyDescent="0.25">
      <c r="A225" s="3">
        <v>221</v>
      </c>
      <c r="B225" s="3" t="s">
        <v>451</v>
      </c>
      <c r="C225" s="3" t="s">
        <v>452</v>
      </c>
    </row>
    <row r="226" spans="1:3" ht="33.75" hidden="1" x14ac:dyDescent="0.25">
      <c r="A226" s="3">
        <v>222</v>
      </c>
      <c r="B226" s="3" t="s">
        <v>453</v>
      </c>
      <c r="C226" s="3" t="s">
        <v>454</v>
      </c>
    </row>
    <row r="227" spans="1:3" ht="45" hidden="1" x14ac:dyDescent="0.25">
      <c r="A227" s="3">
        <v>223</v>
      </c>
      <c r="B227" s="3" t="s">
        <v>455</v>
      </c>
      <c r="C227" s="3" t="s">
        <v>456</v>
      </c>
    </row>
    <row r="228" spans="1:3" ht="33.75" hidden="1" x14ac:dyDescent="0.25">
      <c r="A228" s="3">
        <v>224</v>
      </c>
      <c r="B228" s="3" t="s">
        <v>457</v>
      </c>
      <c r="C228" s="3" t="s">
        <v>458</v>
      </c>
    </row>
    <row r="229" spans="1:3" ht="33.75" hidden="1" x14ac:dyDescent="0.25">
      <c r="A229" s="3">
        <v>225</v>
      </c>
      <c r="B229" s="3" t="s">
        <v>459</v>
      </c>
      <c r="C229" s="3" t="s">
        <v>460</v>
      </c>
    </row>
    <row r="230" spans="1:3" hidden="1" x14ac:dyDescent="0.25">
      <c r="A230" s="3">
        <v>226</v>
      </c>
      <c r="B230" s="3" t="s">
        <v>461</v>
      </c>
      <c r="C230" s="3" t="s">
        <v>462</v>
      </c>
    </row>
    <row r="231" spans="1:3" hidden="1" x14ac:dyDescent="0.25">
      <c r="A231" s="3">
        <v>227</v>
      </c>
      <c r="B231" s="3" t="s">
        <v>463</v>
      </c>
      <c r="C231" s="3" t="s">
        <v>464</v>
      </c>
    </row>
    <row r="232" spans="1:3" ht="22.5" hidden="1" x14ac:dyDescent="0.25">
      <c r="A232" s="3">
        <v>228</v>
      </c>
      <c r="B232" s="3" t="s">
        <v>465</v>
      </c>
      <c r="C232" s="3" t="s">
        <v>28</v>
      </c>
    </row>
    <row r="233" spans="1:3" ht="22.5" hidden="1" x14ac:dyDescent="0.25">
      <c r="A233" s="3">
        <v>229</v>
      </c>
      <c r="B233" s="3" t="s">
        <v>466</v>
      </c>
      <c r="C233" s="3" t="s">
        <v>467</v>
      </c>
    </row>
    <row r="234" spans="1:3" ht="0" hidden="1" customHeight="1" x14ac:dyDescent="0.25"/>
    <row r="235" spans="1:3" hidden="1" x14ac:dyDescent="0.25"/>
    <row r="236" spans="1:3" hidden="1" x14ac:dyDescent="0.25"/>
    <row r="237" spans="1:3" hidden="1" x14ac:dyDescent="0.25"/>
    <row r="238" spans="1:3" hidden="1" x14ac:dyDescent="0.25"/>
    <row r="239" spans="1:3" hidden="1" x14ac:dyDescent="0.25"/>
    <row r="240" spans="1:3" hidden="1" x14ac:dyDescent="0.25"/>
    <row r="241" s="1" customFormat="1" hidden="1" x14ac:dyDescent="0.25"/>
    <row r="242" s="1" customFormat="1" hidden="1" x14ac:dyDescent="0.25"/>
    <row r="243" s="1" customFormat="1" hidden="1" x14ac:dyDescent="0.25"/>
    <row r="244" s="1" customFormat="1" hidden="1" x14ac:dyDescent="0.25"/>
    <row r="245" s="1" customFormat="1" hidden="1" x14ac:dyDescent="0.25"/>
    <row r="246" s="1" customFormat="1" hidden="1" x14ac:dyDescent="0.25"/>
    <row r="247" s="1" customFormat="1" hidden="1" x14ac:dyDescent="0.25"/>
    <row r="248" s="1" customFormat="1" hidden="1" x14ac:dyDescent="0.25"/>
    <row r="249" s="1" customFormat="1" hidden="1" x14ac:dyDescent="0.25"/>
    <row r="250" s="1" customFormat="1" hidden="1" x14ac:dyDescent="0.25"/>
    <row r="251" s="1" customFormat="1" hidden="1" x14ac:dyDescent="0.25"/>
    <row r="252" s="1" customFormat="1" hidden="1" x14ac:dyDescent="0.25"/>
    <row r="253" s="1" customFormat="1" hidden="1" x14ac:dyDescent="0.25"/>
    <row r="254" s="1" customFormat="1" hidden="1" x14ac:dyDescent="0.25"/>
    <row r="255" s="1" customFormat="1" hidden="1" x14ac:dyDescent="0.25"/>
    <row r="256" s="1" customFormat="1" hidden="1" x14ac:dyDescent="0.25"/>
  </sheetData>
  <mergeCells count="1">
    <mergeCell ref="A2:D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2</vt:i4>
      </vt:variant>
    </vt:vector>
  </HeadingPairs>
  <TitlesOfParts>
    <vt:vector size="4" baseType="lpstr">
      <vt:lpstr>2 lentelė </vt:lpstr>
      <vt:lpstr>priemone</vt:lpstr>
      <vt:lpstr>'2 lentelė '!Print_Area</vt:lpstr>
      <vt:lpstr>'2 lentelė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mazeikiai mazeikiai</dc:creator>
  <cp:lastModifiedBy>Odeta Ramanauskaitė</cp:lastModifiedBy>
  <cp:lastPrinted>2024-11-08T11:19:59Z</cp:lastPrinted>
  <dcterms:created xsi:type="dcterms:W3CDTF">2023-12-14T10:58:00Z</dcterms:created>
  <dcterms:modified xsi:type="dcterms:W3CDTF">2025-02-13T13:43:39Z</dcterms:modified>
</cp:coreProperties>
</file>