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itaD\Documents\ŠVIETImas\TARYBAI\Tarybos sprendimai\20250227\"/>
    </mc:Choice>
  </mc:AlternateContent>
  <xr:revisionPtr revIDLastSave="0" documentId="13_ncr:1_{F3209C16-B1FB-4268-AB90-DE50C33057A8}" xr6:coauthVersionLast="47" xr6:coauthVersionMax="47" xr10:uidLastSave="{00000000-0000-0000-0000-000000000000}"/>
  <bookViews>
    <workbookView xWindow="2730" yWindow="1110" windowWidth="18285" windowHeight="14370" xr2:uid="{00000000-000D-0000-FFFF-FFFF00000000}"/>
  </bookViews>
  <sheets>
    <sheet name="2 lentelė" sheetId="3" r:id="rId1"/>
  </sheets>
  <definedNames>
    <definedName name="_xlnm.Print_Titles" localSheetId="0">'2 lentelė'!$9:$10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3" l="1"/>
  <c r="C93" i="3"/>
  <c r="C90" i="3" l="1"/>
  <c r="C92" i="3"/>
  <c r="C79" i="3"/>
  <c r="C33" i="3" l="1"/>
  <c r="C24" i="3"/>
  <c r="C13" i="3"/>
  <c r="C91" i="3"/>
  <c r="D90" i="3" l="1"/>
  <c r="E90" i="3"/>
  <c r="C44" i="3"/>
  <c r="C42" i="3"/>
  <c r="E33" i="3"/>
  <c r="D33" i="3"/>
  <c r="E13" i="3"/>
  <c r="D13" i="3"/>
  <c r="E24" i="3"/>
  <c r="D24" i="3"/>
  <c r="D93" i="3" l="1"/>
  <c r="E93" i="3"/>
  <c r="D42" i="3"/>
  <c r="E42" i="3"/>
  <c r="C85" i="3" l="1"/>
  <c r="C82" i="3"/>
  <c r="D79" i="3"/>
  <c r="E79" i="3"/>
  <c r="D77" i="3"/>
  <c r="E77" i="3"/>
  <c r="C77" i="3"/>
  <c r="D75" i="3"/>
  <c r="E75" i="3"/>
  <c r="C75" i="3"/>
  <c r="D71" i="3"/>
  <c r="E71" i="3"/>
  <c r="C71" i="3"/>
  <c r="C68" i="3"/>
  <c r="D66" i="3"/>
  <c r="E66" i="3"/>
  <c r="C66" i="3"/>
  <c r="C57" i="3"/>
  <c r="C50" i="3"/>
  <c r="E92" i="3" l="1"/>
  <c r="D92" i="3"/>
  <c r="D91" i="3"/>
  <c r="E91" i="3"/>
  <c r="D57" i="3"/>
  <c r="E57" i="3"/>
  <c r="E88" i="3" l="1"/>
  <c r="E97" i="3" s="1"/>
  <c r="C88" i="3"/>
  <c r="C97" i="3" s="1"/>
  <c r="D44" i="3" l="1"/>
  <c r="D50" i="3"/>
  <c r="D68" i="3"/>
  <c r="D85" i="3"/>
  <c r="E85" i="3"/>
  <c r="E68" i="3"/>
  <c r="D88" i="3" l="1"/>
  <c r="D97" i="3" s="1"/>
  <c r="E50" i="3"/>
  <c r="E44" i="3"/>
  <c r="E99" i="3" l="1"/>
  <c r="D99" i="3"/>
</calcChain>
</file>

<file path=xl/sharedStrings.xml><?xml version="1.0" encoding="utf-8"?>
<sst xmlns="http://schemas.openxmlformats.org/spreadsheetml/2006/main" count="134" uniqueCount="101">
  <si>
    <t>Programos uždavinio, priemonės kodas ir požymis</t>
  </si>
  <si>
    <t>Tikslo, uždavinio, priemonės pavadinimas, finansavimo šaltiniai</t>
  </si>
  <si>
    <t>Savivaldybės strateginio plėtros plano priemonės kodas</t>
  </si>
  <si>
    <t>1. Savivaldybės biudžetas (įskaitant skolintas lėšas)</t>
  </si>
  <si>
    <t>Iš jo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</si>
  <si>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</si>
  <si>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</si>
  <si>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</si>
  <si>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</si>
  <si>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</si>
  <si>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</si>
  <si>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IŠ VISO programai finansuoti pagal finansavimo šaltinius (1 ir 2 punktai)</t>
  </si>
  <si>
    <t>2.1.2.5</t>
  </si>
  <si>
    <t>2.1.2.1</t>
  </si>
  <si>
    <t>2.1.2.10.</t>
  </si>
  <si>
    <t>03-01-01-01</t>
  </si>
  <si>
    <t>03-01-01-02</t>
  </si>
  <si>
    <t>03-01-02-01</t>
  </si>
  <si>
    <t>03-01-02-02</t>
  </si>
  <si>
    <t>03-01-03-01</t>
  </si>
  <si>
    <t>03-01-04-01</t>
  </si>
  <si>
    <t>03-01-04-02</t>
  </si>
  <si>
    <t>03-01-02</t>
  </si>
  <si>
    <t>03-01-03</t>
  </si>
  <si>
    <t>03-01-04</t>
  </si>
  <si>
    <t>03-01</t>
  </si>
  <si>
    <t>03-01-01</t>
  </si>
  <si>
    <t>03-01-04-03</t>
  </si>
  <si>
    <t>03-02</t>
  </si>
  <si>
    <t>03-02-01</t>
  </si>
  <si>
    <t>03-02-01-01</t>
  </si>
  <si>
    <t>03-02-01-02</t>
  </si>
  <si>
    <t>03-02-01-03</t>
  </si>
  <si>
    <t>03-02-02</t>
  </si>
  <si>
    <t>03-02-02-01</t>
  </si>
  <si>
    <t>03-02-02-02</t>
  </si>
  <si>
    <t>Tikslas. Užtikrinti švietimo programų kokybišką įgyvendinimą, tobulinant švietimo valdymą, mokymosi ir kvalifikacijos kėlimo sistemą.</t>
  </si>
  <si>
    <t>Uždavinys. Sudaryti sąlygas ugdyti vaikus įvairių tipų mokyklose ir tobulinti švietimo įstaigų mokytojų ir vadovų kvalifikaciją.</t>
  </si>
  <si>
    <t>Pajamos savarankiškoms funkcijoms atlikti 5 (SFA)</t>
  </si>
  <si>
    <t>Biudžetinių įstaigų ir specialiųjų programų pajamos 5 (SP)</t>
  </si>
  <si>
    <t>Dotacija ugdymo reikmėms finansuoti
4 (MK)</t>
  </si>
  <si>
    <t>Priemonė. Ikimokyklinio ir priešmokyklinio ugdymo programų įgyvendinimas ikimokyklinėse įstaigose</t>
  </si>
  <si>
    <t>Priemonė. Mokinių vežiojimo organizavimas</t>
  </si>
  <si>
    <t>Priemonė. Švietimo pagalbos teikimo galimybių plėtojimas</t>
  </si>
  <si>
    <t>Priemonė. Mokyklų aprūpinimas baldais, buitinėmis, moderniomis organizacinėmis ir mokymo priemonėmis,specializuotų patalpų ir kabinetų aprūpinimas įrengimais ir mokymo priemonėmis</t>
  </si>
  <si>
    <t>Priemonė. Švietimo poreikių įvertinimas</t>
  </si>
  <si>
    <t>Priemonė. Švietimo centro veiklos įvairovės didinimas</t>
  </si>
  <si>
    <t>Priemonė. Mokytojų metodinės ir konsultacinės veiklos plėtojimas</t>
  </si>
  <si>
    <t>Priemonė. Dorinių, meninių, muzikinių, dalykinių, pilietinių, sveikatingumo ir sporto renginių organizavimas</t>
  </si>
  <si>
    <t>Priemonė. Gabių mokinių skatinimas ir trūkstamų mokytojų pritraukimas</t>
  </si>
  <si>
    <t>Priemonė. NVO kūrybinių, veiklos ir organizacijų kompetencijų ugdymo projektų rėmimas</t>
  </si>
  <si>
    <t>Priemonė. Jaunimo iniciatyvų projektų finansavimas, formalių jaunimo organizacijų, su jaunimu dirbančių organizacijų rėmimas, projektų ko-finansavimas</t>
  </si>
  <si>
    <t>Uždavinys. Skatinti ir remti jaunimo ir nevyriausybines organizacijas</t>
  </si>
  <si>
    <t>Uždavinys. Formuoti vaiko ugdymui palankią aplinką</t>
  </si>
  <si>
    <t>Asignavimų ir kitų lėšų pokytis, palyginti su ankstesnių metų patvirtintų asignavimų ir kitų lėšų planu, proc.</t>
  </si>
  <si>
    <t>Priemonė. Neformaliojo vaikų švietimo programų vykdymas</t>
  </si>
  <si>
    <t>03-01-01-03</t>
  </si>
  <si>
    <t>Uždavinys. Tobulinti mokytojų metodinę ir konsultacinę veiklą</t>
  </si>
  <si>
    <t>Uždavinys.  Skatinti mokinių papildomos saviraiškos formų plėtojimą, programų ir projektų mokiniams rengimą ir vykdymą</t>
  </si>
  <si>
    <t>Tikslas. Tenkinti mokinių ir jaunimo papildomos saviraiškos poreikius, sudaryti sąlygas NVO veiklai</t>
  </si>
  <si>
    <t>2.1.1.2;
2.1.2.11;
2.1.2.13</t>
  </si>
  <si>
    <t>Europos Sąjungos paramos lėšos 
3 (ES)</t>
  </si>
  <si>
    <t>2.1.2.4</t>
  </si>
  <si>
    <t>2.1.2.7</t>
  </si>
  <si>
    <t>2.1.2.15</t>
  </si>
  <si>
    <t>2.1.2.2</t>
  </si>
  <si>
    <t>2.1.2.9</t>
  </si>
  <si>
    <t>2.5.1.4</t>
  </si>
  <si>
    <t>2.5.1.2</t>
  </si>
  <si>
    <t>2.3.4.5;
2.1.2.14</t>
  </si>
  <si>
    <t>2.1.2.3;
2.1.2.6</t>
  </si>
  <si>
    <t>____________________</t>
  </si>
  <si>
    <t>Pajamos savarankiškoms funkcijoms  atlikti 3(ES)</t>
  </si>
  <si>
    <t>Biudžetinių įstaigų ir specialiųjų programų pajamos 5(SP-ĮMK)</t>
  </si>
  <si>
    <t>Pajamos savarankiškoms funkcijoms  4(UVP)</t>
  </si>
  <si>
    <t>Pajamos savarankiškoms funkcijoms atlikti 4(MPM)</t>
  </si>
  <si>
    <t>Pajamos savarankiškoms funkcijoms atlikti 4(NFVŠ)</t>
  </si>
  <si>
    <t>Biudžetinių įstaigų ir specialiųjų programų pajamos 5(SP-PNAD)</t>
  </si>
  <si>
    <t>Pajamos savarankiškoms funkcijoms atlikti 4(ISMOK)</t>
  </si>
  <si>
    <t>Priemonė. Įstaigų išlaikymas ir darbuotojų samda</t>
  </si>
  <si>
    <t>03-01-03-02</t>
  </si>
  <si>
    <t>Pajamos savarankiškoms funkcijoms atlikti 4(ŠVĮ)</t>
  </si>
  <si>
    <t>Pajamos savarankiškoms funkcijoms atlikti 5(SFA)</t>
  </si>
  <si>
    <t>Biudžetinių įstaigų ir specialiųjų programų pajamos 5(SP)</t>
  </si>
  <si>
    <t>Pajamos savarankiškoms funkcijoms atlikti 4(BVS)</t>
  </si>
  <si>
    <t>Pajamos savarankiškoms funkcijoms  atlikti 4(ES)</t>
  </si>
  <si>
    <t>Uždavinys. Užtikrinti higienos normų laikymąsi.</t>
  </si>
  <si>
    <t>Dotacija ugdymo reikmėms finansuoti   4 (MK)</t>
  </si>
  <si>
    <t>Valstybės biudžeto lėšos pedagoginių darbuotojų darbo užmokesčiui 4 (IKDU)</t>
  </si>
  <si>
    <r>
      <t>Lentelė. 2025–2027 metų</t>
    </r>
    <r>
      <rPr>
        <b/>
        <sz val="12"/>
        <color theme="1"/>
        <rFont val="Times New Roman"/>
        <family val="1"/>
      </rPr>
      <t xml:space="preserve"> u</t>
    </r>
    <r>
      <rPr>
        <b/>
        <sz val="12"/>
        <color theme="1"/>
        <rFont val="Times New Roman"/>
        <family val="1"/>
        <charset val="186"/>
      </rPr>
      <t>gdymo kokybės ir mokymosi apli</t>
    </r>
    <r>
      <rPr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  <charset val="186"/>
      </rPr>
      <t xml:space="preserve">kos užtikrinimo programos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tikslai, uždaviniai, priemonės, finansavimo šaltiniai, asignavimai ir kitos lėšos</t>
    </r>
  </si>
  <si>
    <r>
      <t>T</t>
    </r>
    <r>
      <rPr>
        <sz val="12"/>
        <color theme="1"/>
        <rFont val="Times New Roman"/>
        <family val="1"/>
        <charset val="186"/>
      </rPr>
      <t>ūkst. eurų</t>
    </r>
  </si>
  <si>
    <r>
      <t>2025 metų asignavi</t>
    </r>
    <r>
      <rPr>
        <b/>
        <sz val="12"/>
        <color theme="1"/>
        <rFont val="Times New Roman"/>
        <family val="1"/>
      </rPr>
      <t>-</t>
    </r>
    <r>
      <rPr>
        <b/>
        <sz val="12"/>
        <color theme="1"/>
        <rFont val="Times New Roman"/>
        <family val="1"/>
        <charset val="186"/>
      </rPr>
      <t>mai ir kitos lėšos</t>
    </r>
  </si>
  <si>
    <t>2026 metų asignavi-mai ir kitos lėšos</t>
  </si>
  <si>
    <r>
      <t>2027 metų asignavi</t>
    </r>
    <r>
      <rPr>
        <b/>
        <sz val="12"/>
        <color theme="1"/>
        <rFont val="Times New Roman"/>
        <family val="1"/>
      </rPr>
      <t>-</t>
    </r>
    <r>
      <rPr>
        <b/>
        <sz val="12"/>
        <color theme="1"/>
        <rFont val="Times New Roman"/>
        <family val="1"/>
        <charset val="186"/>
      </rPr>
      <t>mai ir kitos lėšos</t>
    </r>
  </si>
  <si>
    <t xml:space="preserve">Priemonė. Pilietiškumo, etninės kultūros, nusikalstamumo, psichoaktyvių medžiagų vartojimo ir kitų prevencinių programų vykdymas       </t>
  </si>
  <si>
    <r>
      <t>Iš viso program</t>
    </r>
    <r>
      <rPr>
        <b/>
        <sz val="12"/>
        <color theme="1"/>
        <rFont val="Times New Roman"/>
        <family val="1"/>
      </rPr>
      <t>ai</t>
    </r>
  </si>
  <si>
    <r>
      <t xml:space="preserve">1.1. </t>
    </r>
    <r>
      <rPr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  <charset val="186"/>
      </rPr>
      <t>avivaldybės biudžeto lėšos (pajamos savarankiškoms funkcijoms atlikti, be ankstesnių metų likučio)</t>
    </r>
  </si>
  <si>
    <r>
      <t xml:space="preserve">Iš jų </t>
    </r>
    <r>
      <rPr>
        <sz val="12"/>
        <color theme="1"/>
        <rFont val="Times New Roman"/>
        <family val="1"/>
      </rPr>
      <t xml:space="preserve">– </t>
    </r>
    <r>
      <rPr>
        <sz val="12"/>
        <color theme="1"/>
        <rFont val="Times New Roman"/>
        <family val="1"/>
        <charset val="186"/>
      </rPr>
      <t>regioninių pažangos priemonių lėšos</t>
    </r>
  </si>
  <si>
    <t>Dotacija ugdymo reikmėms finansuoti 4 (MK)</t>
  </si>
  <si>
    <t>Dotacija ugdymo reikmėms finansuoti 4 (MK-U)</t>
  </si>
  <si>
    <t>Priemonė. Ikimokyklinio ir priešmokyklinio ugdymo programų, bendrųjų ir specialiųjų programų įgyvendinimas bendrojo ugdymo mokyklose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</si>
</sst>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/>
    <xf numFmtId="1" fontId="6" fillId="0" borderId="0" xfId="0" applyNumberFormat="1" applyFont="1"/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6" fontId="6" fillId="0" borderId="1" xfId="0" applyNumberFormat="1" applyFont="1" applyBorder="1"/>
    <xf numFmtId="0" fontId="6" fillId="0" borderId="2" xfId="0" applyFont="1" applyBorder="1" applyAlignment="1">
      <alignment horizontal="justify" vertical="center" wrapText="1"/>
    </xf>
    <xf numFmtId="166" fontId="6" fillId="0" borderId="2" xfId="0" applyNumberFormat="1" applyFont="1" applyBorder="1" applyAlignment="1">
      <alignment horizontal="center"/>
    </xf>
    <xf numFmtId="166" fontId="1" fillId="0" borderId="2" xfId="0" applyNumberFormat="1" applyFont="1" applyBorder="1"/>
    <xf numFmtId="0" fontId="2" fillId="0" borderId="2" xfId="0" applyFont="1" applyBorder="1" applyAlignment="1">
      <alignment horizontal="justify" vertical="center" wrapText="1"/>
    </xf>
    <xf numFmtId="166" fontId="4" fillId="0" borderId="1" xfId="0" applyNumberFormat="1" applyFont="1" applyBorder="1"/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6" fillId="0" borderId="2" xfId="0" applyFont="1" applyBorder="1"/>
    <xf numFmtId="0" fontId="0" fillId="0" borderId="2" xfId="0" applyBorder="1"/>
    <xf numFmtId="14" fontId="6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1" fillId="0" borderId="1" xfId="0" applyFont="1" applyBorder="1"/>
    <xf numFmtId="49" fontId="6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49" fontId="6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1" fontId="8" fillId="0" borderId="0" xfId="0" applyNumberFormat="1" applyFont="1"/>
    <xf numFmtId="0" fontId="1" fillId="0" borderId="1" xfId="0" applyFont="1" applyBorder="1" applyAlignment="1">
      <alignment wrapText="1" shrinkToFit="1"/>
    </xf>
    <xf numFmtId="166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wrapText="1" shrinkToFit="1"/>
    </xf>
    <xf numFmtId="165" fontId="0" fillId="0" borderId="0" xfId="0" applyNumberFormat="1"/>
    <xf numFmtId="166" fontId="7" fillId="0" borderId="1" xfId="0" applyNumberFormat="1" applyFont="1" applyBorder="1"/>
    <xf numFmtId="166" fontId="4" fillId="0" borderId="2" xfId="0" applyNumberFormat="1" applyFont="1" applyBorder="1"/>
    <xf numFmtId="166" fontId="7" fillId="0" borderId="2" xfId="0" applyNumberFormat="1" applyFont="1" applyBorder="1"/>
    <xf numFmtId="166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0</xdr:rowOff>
    </xdr:from>
    <xdr:to>
      <xdr:col>5</xdr:col>
      <xdr:colOff>1047751</xdr:colOff>
      <xdr:row>5</xdr:row>
      <xdr:rowOff>9525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27AF794B-4F97-4ED5-B28B-E9CAC7D56641}"/>
            </a:ext>
          </a:extLst>
        </xdr:cNvPr>
        <xdr:cNvSpPr txBox="1">
          <a:spLocks noChangeArrowheads="1"/>
        </xdr:cNvSpPr>
      </xdr:nvSpPr>
      <xdr:spPr bwMode="auto">
        <a:xfrm>
          <a:off x="4410075" y="0"/>
          <a:ext cx="2066926" cy="96202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ugdymo kokybės ir mokymosi aplinkos užtikrinimo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2025–2027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85C2-C6DB-4190-9853-789A9899D6EE}">
  <sheetPr>
    <pageSetUpPr fitToPage="1"/>
  </sheetPr>
  <dimension ref="A7:G102"/>
  <sheetViews>
    <sheetView tabSelected="1" topLeftCell="A92" zoomScale="150" zoomScaleNormal="150" workbookViewId="0">
      <selection activeCell="E64" sqref="E64"/>
    </sheetView>
  </sheetViews>
  <sheetFormatPr defaultColWidth="9.140625" defaultRowHeight="15.75" x14ac:dyDescent="0.25"/>
  <cols>
    <col min="1" max="1" width="12.7109375" customWidth="1"/>
    <col min="2" max="2" width="34.85546875" customWidth="1"/>
    <col min="3" max="3" width="11.28515625" style="53" customWidth="1"/>
    <col min="4" max="5" width="11.28515625" bestFit="1" customWidth="1"/>
    <col min="6" max="6" width="16.28515625" customWidth="1"/>
    <col min="7" max="7" width="11.42578125" customWidth="1"/>
  </cols>
  <sheetData>
    <row r="7" spans="1:6" ht="35.25" customHeight="1" x14ac:dyDescent="0.25">
      <c r="A7" s="65" t="s">
        <v>89</v>
      </c>
      <c r="B7" s="65"/>
      <c r="C7" s="65"/>
      <c r="D7" s="65"/>
      <c r="E7" s="65"/>
      <c r="F7" s="65"/>
    </row>
    <row r="8" spans="1:6" x14ac:dyDescent="0.25">
      <c r="A8" s="1"/>
      <c r="B8" s="1"/>
      <c r="C8" s="2"/>
      <c r="D8" s="1"/>
      <c r="E8" s="1"/>
      <c r="F8" s="3" t="s">
        <v>90</v>
      </c>
    </row>
    <row r="9" spans="1:6" ht="105.75" customHeight="1" x14ac:dyDescent="0.25">
      <c r="A9" s="4" t="s">
        <v>0</v>
      </c>
      <c r="B9" s="4" t="s">
        <v>1</v>
      </c>
      <c r="C9" s="4" t="s">
        <v>91</v>
      </c>
      <c r="D9" s="5" t="s">
        <v>92</v>
      </c>
      <c r="E9" s="4" t="s">
        <v>93</v>
      </c>
      <c r="F9" s="4" t="s">
        <v>2</v>
      </c>
    </row>
    <row r="10" spans="1:6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</row>
    <row r="11" spans="1:6" ht="81.75" customHeight="1" x14ac:dyDescent="0.25">
      <c r="A11" s="7" t="s">
        <v>25</v>
      </c>
      <c r="B11" s="8" t="s">
        <v>36</v>
      </c>
      <c r="C11" s="9"/>
      <c r="D11" s="10"/>
      <c r="E11" s="10"/>
      <c r="F11" s="10"/>
    </row>
    <row r="12" spans="1:6" ht="75.75" customHeight="1" x14ac:dyDescent="0.25">
      <c r="A12" s="11" t="s">
        <v>26</v>
      </c>
      <c r="B12" s="8" t="s">
        <v>37</v>
      </c>
      <c r="C12" s="9"/>
      <c r="D12" s="10"/>
      <c r="E12" s="10"/>
      <c r="F12" s="10"/>
    </row>
    <row r="13" spans="1:6" ht="57.75" customHeight="1" x14ac:dyDescent="0.25">
      <c r="A13" s="7" t="s">
        <v>15</v>
      </c>
      <c r="B13" s="56" t="s">
        <v>41</v>
      </c>
      <c r="C13" s="13">
        <f>SUM(C14:C23)</f>
        <v>20519.53</v>
      </c>
      <c r="D13" s="13">
        <f>SUM(D14:D23)</f>
        <v>20189.899999999998</v>
      </c>
      <c r="E13" s="13">
        <f>SUM(E14:E23)</f>
        <v>20111.099999999999</v>
      </c>
      <c r="F13" s="14" t="s">
        <v>13</v>
      </c>
    </row>
    <row r="14" spans="1:6" ht="33.75" customHeight="1" x14ac:dyDescent="0.25">
      <c r="A14" s="15"/>
      <c r="B14" s="16" t="s">
        <v>98</v>
      </c>
      <c r="C14" s="17">
        <v>6079.9</v>
      </c>
      <c r="D14" s="17">
        <v>6080</v>
      </c>
      <c r="E14" s="17">
        <v>6081</v>
      </c>
      <c r="F14" s="10"/>
    </row>
    <row r="15" spans="1:6" ht="32.25" customHeight="1" x14ac:dyDescent="0.25">
      <c r="A15" s="15"/>
      <c r="B15" s="16" t="s">
        <v>99</v>
      </c>
      <c r="C15" s="17">
        <v>61</v>
      </c>
      <c r="D15" s="17">
        <v>0</v>
      </c>
      <c r="E15" s="17">
        <v>0</v>
      </c>
      <c r="F15" s="10"/>
    </row>
    <row r="16" spans="1:6" ht="31.5" x14ac:dyDescent="0.25">
      <c r="A16" s="15"/>
      <c r="B16" s="16" t="s">
        <v>38</v>
      </c>
      <c r="C16" s="17">
        <v>12386.73</v>
      </c>
      <c r="D16" s="18">
        <v>12650</v>
      </c>
      <c r="E16" s="18">
        <v>12650</v>
      </c>
      <c r="F16" s="10"/>
    </row>
    <row r="17" spans="1:6" ht="31.5" x14ac:dyDescent="0.25">
      <c r="A17" s="15"/>
      <c r="B17" s="16" t="s">
        <v>39</v>
      </c>
      <c r="C17" s="17">
        <v>0</v>
      </c>
      <c r="D17" s="18">
        <v>1300</v>
      </c>
      <c r="E17" s="18">
        <v>1300</v>
      </c>
      <c r="F17" s="10"/>
    </row>
    <row r="18" spans="1:6" ht="31.5" x14ac:dyDescent="0.25">
      <c r="A18" s="15"/>
      <c r="B18" s="16" t="s">
        <v>74</v>
      </c>
      <c r="C18" s="17">
        <v>0</v>
      </c>
      <c r="D18" s="18">
        <v>0</v>
      </c>
      <c r="E18" s="18">
        <v>0</v>
      </c>
      <c r="F18" s="10"/>
    </row>
    <row r="19" spans="1:6" ht="31.5" x14ac:dyDescent="0.25">
      <c r="A19" s="15"/>
      <c r="B19" s="19" t="s">
        <v>73</v>
      </c>
      <c r="C19" s="64">
        <v>1266.2</v>
      </c>
      <c r="D19" s="55">
        <v>0</v>
      </c>
      <c r="E19" s="55">
        <v>0</v>
      </c>
      <c r="F19" s="10"/>
    </row>
    <row r="20" spans="1:6" ht="30" x14ac:dyDescent="0.25">
      <c r="A20" s="21"/>
      <c r="B20" s="29" t="s">
        <v>77</v>
      </c>
      <c r="C20" s="22">
        <v>0.4</v>
      </c>
      <c r="D20" s="55">
        <v>0</v>
      </c>
      <c r="E20" s="55">
        <v>0</v>
      </c>
      <c r="F20" s="24"/>
    </row>
    <row r="21" spans="1:6" ht="31.5" x14ac:dyDescent="0.25">
      <c r="A21" s="21"/>
      <c r="B21" s="16" t="s">
        <v>72</v>
      </c>
      <c r="C21" s="22">
        <v>135.80000000000001</v>
      </c>
      <c r="D21" s="23">
        <v>135.80000000000001</v>
      </c>
      <c r="E21" s="23">
        <v>68</v>
      </c>
      <c r="F21" s="24"/>
    </row>
    <row r="22" spans="1:6" ht="31.5" x14ac:dyDescent="0.25">
      <c r="A22" s="21"/>
      <c r="B22" s="16" t="s">
        <v>85</v>
      </c>
      <c r="C22" s="22">
        <v>24.1</v>
      </c>
      <c r="D22" s="23">
        <v>24.1</v>
      </c>
      <c r="E22" s="23">
        <v>12.1</v>
      </c>
      <c r="F22" s="24"/>
    </row>
    <row r="23" spans="1:6" ht="33" customHeight="1" x14ac:dyDescent="0.25">
      <c r="A23" s="21"/>
      <c r="B23" s="54" t="s">
        <v>88</v>
      </c>
      <c r="C23" s="25">
        <v>565.4</v>
      </c>
      <c r="D23" s="25">
        <v>0</v>
      </c>
      <c r="E23" s="25">
        <v>0</v>
      </c>
      <c r="F23" s="24"/>
    </row>
    <row r="24" spans="1:6" ht="78.75" x14ac:dyDescent="0.25">
      <c r="A24" s="26" t="s">
        <v>16</v>
      </c>
      <c r="B24" s="56" t="s">
        <v>100</v>
      </c>
      <c r="C24" s="27">
        <f>SUM(C25:C32)</f>
        <v>27139.768000000004</v>
      </c>
      <c r="D24" s="27">
        <f>SUM(D25:D32)</f>
        <v>26714</v>
      </c>
      <c r="E24" s="27">
        <f>SUM(E25:E32)</f>
        <v>26714</v>
      </c>
      <c r="F24" s="14" t="s">
        <v>62</v>
      </c>
    </row>
    <row r="25" spans="1:6" ht="31.5" x14ac:dyDescent="0.25">
      <c r="A25" s="28"/>
      <c r="B25" s="16" t="s">
        <v>98</v>
      </c>
      <c r="C25" s="18">
        <v>18165.099999999999</v>
      </c>
      <c r="D25" s="18">
        <v>18214</v>
      </c>
      <c r="E25" s="18">
        <v>18214</v>
      </c>
      <c r="F25" s="10"/>
    </row>
    <row r="26" spans="1:6" ht="31.5" customHeight="1" x14ac:dyDescent="0.25">
      <c r="A26" s="28"/>
      <c r="B26" s="16" t="s">
        <v>99</v>
      </c>
      <c r="C26" s="18">
        <v>252</v>
      </c>
      <c r="D26" s="18">
        <v>0</v>
      </c>
      <c r="E26" s="18">
        <v>0</v>
      </c>
      <c r="F26" s="10"/>
    </row>
    <row r="27" spans="1:6" ht="31.5" x14ac:dyDescent="0.25">
      <c r="A27" s="28"/>
      <c r="B27" s="16" t="s">
        <v>38</v>
      </c>
      <c r="C27" s="18">
        <v>7976.4679999999998</v>
      </c>
      <c r="D27" s="18">
        <v>8000</v>
      </c>
      <c r="E27" s="18">
        <v>8000</v>
      </c>
      <c r="F27" s="10"/>
    </row>
    <row r="28" spans="1:6" ht="31.5" x14ac:dyDescent="0.25">
      <c r="A28" s="28"/>
      <c r="B28" s="16" t="s">
        <v>75</v>
      </c>
      <c r="C28" s="18">
        <v>0</v>
      </c>
      <c r="D28" s="18">
        <v>0</v>
      </c>
      <c r="E28" s="18">
        <v>0</v>
      </c>
      <c r="F28" s="10"/>
    </row>
    <row r="29" spans="1:6" ht="36" customHeight="1" x14ac:dyDescent="0.25">
      <c r="A29" s="28"/>
      <c r="B29" s="16" t="s">
        <v>39</v>
      </c>
      <c r="C29" s="18">
        <v>533.9</v>
      </c>
      <c r="D29" s="18">
        <v>500</v>
      </c>
      <c r="E29" s="18">
        <v>500</v>
      </c>
      <c r="F29" s="10"/>
    </row>
    <row r="30" spans="1:6" ht="36" customHeight="1" x14ac:dyDescent="0.25">
      <c r="A30" s="28"/>
      <c r="B30" s="16" t="s">
        <v>73</v>
      </c>
      <c r="C30" s="18">
        <v>139.4</v>
      </c>
      <c r="D30" s="18">
        <v>0</v>
      </c>
      <c r="E30" s="18">
        <v>0</v>
      </c>
      <c r="F30" s="10"/>
    </row>
    <row r="31" spans="1:6" ht="31.5" customHeight="1" x14ac:dyDescent="0.25">
      <c r="A31" s="28"/>
      <c r="B31" s="29" t="s">
        <v>77</v>
      </c>
      <c r="C31" s="25">
        <v>46.7</v>
      </c>
      <c r="D31" s="61">
        <v>0</v>
      </c>
      <c r="E31" s="61">
        <v>0</v>
      </c>
      <c r="F31" s="30"/>
    </row>
    <row r="32" spans="1:6" ht="31.5" customHeight="1" x14ac:dyDescent="0.25">
      <c r="A32" s="31"/>
      <c r="B32" s="29" t="s">
        <v>88</v>
      </c>
      <c r="C32" s="62">
        <v>26.2</v>
      </c>
      <c r="D32" s="63">
        <v>0</v>
      </c>
      <c r="E32" s="63">
        <v>0</v>
      </c>
      <c r="F32" s="32"/>
    </row>
    <row r="33" spans="1:6" ht="32.25" customHeight="1" x14ac:dyDescent="0.25">
      <c r="A33" s="33" t="s">
        <v>56</v>
      </c>
      <c r="B33" s="56" t="s">
        <v>55</v>
      </c>
      <c r="C33" s="27">
        <f>SUM(C34:C40)</f>
        <v>5850.8000000000011</v>
      </c>
      <c r="D33" s="27">
        <f>SUM(D34:D40)</f>
        <v>5708</v>
      </c>
      <c r="E33" s="27">
        <f>SUM(E34:E40)</f>
        <v>5709</v>
      </c>
      <c r="F33" s="14" t="s">
        <v>63</v>
      </c>
    </row>
    <row r="34" spans="1:6" ht="31.5" x14ac:dyDescent="0.25">
      <c r="A34" s="28"/>
      <c r="B34" s="16" t="s">
        <v>40</v>
      </c>
      <c r="C34" s="34">
        <v>161.19999999999999</v>
      </c>
      <c r="D34" s="34">
        <v>161</v>
      </c>
      <c r="E34" s="34">
        <v>161</v>
      </c>
      <c r="F34" s="35"/>
    </row>
    <row r="35" spans="1:6" ht="31.5" x14ac:dyDescent="0.25">
      <c r="A35" s="28"/>
      <c r="B35" s="16" t="s">
        <v>38</v>
      </c>
      <c r="C35" s="34">
        <v>4806.6000000000004</v>
      </c>
      <c r="D35" s="34">
        <v>4830</v>
      </c>
      <c r="E35" s="34">
        <v>4830</v>
      </c>
      <c r="F35" s="35"/>
    </row>
    <row r="36" spans="1:6" ht="31.5" x14ac:dyDescent="0.25">
      <c r="A36" s="28"/>
      <c r="B36" s="16" t="s">
        <v>76</v>
      </c>
      <c r="C36" s="34">
        <v>457.3</v>
      </c>
      <c r="D36" s="34">
        <v>458</v>
      </c>
      <c r="E36" s="34">
        <v>458</v>
      </c>
      <c r="F36" s="35"/>
    </row>
    <row r="37" spans="1:6" ht="31.5" x14ac:dyDescent="0.25">
      <c r="A37" s="28"/>
      <c r="B37" s="16" t="s">
        <v>39</v>
      </c>
      <c r="C37" s="34">
        <v>30.6</v>
      </c>
      <c r="D37" s="34">
        <v>34</v>
      </c>
      <c r="E37" s="34">
        <v>35</v>
      </c>
      <c r="F37" s="35"/>
    </row>
    <row r="38" spans="1:6" ht="31.5" customHeight="1" x14ac:dyDescent="0.25">
      <c r="A38" s="28"/>
      <c r="B38" s="16" t="s">
        <v>73</v>
      </c>
      <c r="C38" s="34">
        <v>221.6</v>
      </c>
      <c r="D38" s="34">
        <v>225</v>
      </c>
      <c r="E38" s="34">
        <v>225</v>
      </c>
      <c r="F38" s="35"/>
    </row>
    <row r="39" spans="1:6" ht="34.5" customHeight="1" x14ac:dyDescent="0.25">
      <c r="A39" s="28"/>
      <c r="B39" s="29" t="s">
        <v>77</v>
      </c>
      <c r="C39" s="20">
        <v>5.0999999999999996</v>
      </c>
      <c r="D39" s="20">
        <v>0</v>
      </c>
      <c r="E39" s="20">
        <v>0</v>
      </c>
      <c r="F39" s="36"/>
    </row>
    <row r="40" spans="1:6" ht="34.5" customHeight="1" x14ac:dyDescent="0.25">
      <c r="A40" s="28"/>
      <c r="B40" s="54" t="s">
        <v>88</v>
      </c>
      <c r="C40" s="20">
        <v>168.4</v>
      </c>
      <c r="D40" s="20">
        <v>0</v>
      </c>
      <c r="E40" s="20">
        <v>0</v>
      </c>
      <c r="F40" s="36"/>
    </row>
    <row r="41" spans="1:6" ht="34.5" customHeight="1" x14ac:dyDescent="0.25">
      <c r="A41" s="37" t="s">
        <v>22</v>
      </c>
      <c r="B41" s="8" t="s">
        <v>53</v>
      </c>
      <c r="C41" s="38"/>
      <c r="D41" s="39"/>
      <c r="E41" s="39"/>
      <c r="F41" s="35"/>
    </row>
    <row r="42" spans="1:6" ht="31.5" x14ac:dyDescent="0.25">
      <c r="A42" s="37" t="s">
        <v>17</v>
      </c>
      <c r="B42" s="56" t="s">
        <v>42</v>
      </c>
      <c r="C42" s="40">
        <f>SUM(C43)</f>
        <v>0</v>
      </c>
      <c r="D42" s="40">
        <f t="shared" ref="D42:E42" si="0">SUM(D43)</f>
        <v>0</v>
      </c>
      <c r="E42" s="40">
        <f t="shared" si="0"/>
        <v>0</v>
      </c>
      <c r="F42" s="41" t="s">
        <v>64</v>
      </c>
    </row>
    <row r="43" spans="1:6" ht="31.5" x14ac:dyDescent="0.25">
      <c r="A43" s="42"/>
      <c r="B43" s="16" t="s">
        <v>38</v>
      </c>
      <c r="C43" s="43">
        <v>0</v>
      </c>
      <c r="D43" s="40">
        <v>0</v>
      </c>
      <c r="E43" s="40">
        <v>0</v>
      </c>
      <c r="F43" s="35"/>
    </row>
    <row r="44" spans="1:6" ht="34.5" customHeight="1" x14ac:dyDescent="0.25">
      <c r="A44" s="37" t="s">
        <v>18</v>
      </c>
      <c r="B44" s="57" t="s">
        <v>43</v>
      </c>
      <c r="C44" s="27">
        <f>SUM(C45:C48)</f>
        <v>425.4</v>
      </c>
      <c r="D44" s="27">
        <f t="shared" ref="D44:E44" si="1">SUM(D45:D47)</f>
        <v>426.5</v>
      </c>
      <c r="E44" s="27">
        <f t="shared" si="1"/>
        <v>436.5</v>
      </c>
      <c r="F44" s="45" t="s">
        <v>65</v>
      </c>
    </row>
    <row r="45" spans="1:6" ht="31.5" x14ac:dyDescent="0.25">
      <c r="A45" s="42"/>
      <c r="B45" s="16" t="s">
        <v>98</v>
      </c>
      <c r="C45" s="40">
        <v>323.2</v>
      </c>
      <c r="D45" s="40">
        <v>323</v>
      </c>
      <c r="E45" s="40">
        <v>323</v>
      </c>
      <c r="F45" s="35"/>
    </row>
    <row r="46" spans="1:6" ht="31.5" x14ac:dyDescent="0.25">
      <c r="A46" s="42"/>
      <c r="B46" s="16" t="s">
        <v>38</v>
      </c>
      <c r="C46" s="40">
        <v>101.2</v>
      </c>
      <c r="D46" s="40">
        <v>100</v>
      </c>
      <c r="E46" s="40">
        <v>110</v>
      </c>
      <c r="F46" s="35"/>
    </row>
    <row r="47" spans="1:6" ht="31.5" x14ac:dyDescent="0.25">
      <c r="A47" s="42"/>
      <c r="B47" s="16" t="s">
        <v>39</v>
      </c>
      <c r="C47" s="43">
        <v>1</v>
      </c>
      <c r="D47" s="40">
        <v>3.5</v>
      </c>
      <c r="E47" s="40">
        <v>3.5</v>
      </c>
      <c r="F47" s="35"/>
    </row>
    <row r="48" spans="1:6" ht="31.5" x14ac:dyDescent="0.25">
      <c r="A48" s="42"/>
      <c r="B48" s="16" t="s">
        <v>72</v>
      </c>
      <c r="C48" s="43">
        <v>0</v>
      </c>
      <c r="D48" s="40">
        <v>0</v>
      </c>
      <c r="E48" s="40">
        <v>0</v>
      </c>
      <c r="F48" s="35"/>
    </row>
    <row r="49" spans="1:6" ht="31.5" x14ac:dyDescent="0.25">
      <c r="A49" s="37" t="s">
        <v>23</v>
      </c>
      <c r="B49" s="8" t="s">
        <v>86</v>
      </c>
      <c r="C49" s="38"/>
      <c r="D49" s="39"/>
      <c r="E49" s="39"/>
      <c r="F49" s="35"/>
    </row>
    <row r="50" spans="1:6" ht="94.5" x14ac:dyDescent="0.25">
      <c r="A50" s="37" t="s">
        <v>19</v>
      </c>
      <c r="B50" s="56" t="s">
        <v>44</v>
      </c>
      <c r="C50" s="40">
        <f>SUM(C51:C56)</f>
        <v>1365.67</v>
      </c>
      <c r="D50" s="40">
        <f>SUM(D52:D56)</f>
        <v>132.9</v>
      </c>
      <c r="E50" s="40">
        <f>SUM(E52:E56)</f>
        <v>132.9</v>
      </c>
      <c r="F50" s="45" t="s">
        <v>60</v>
      </c>
    </row>
    <row r="51" spans="1:6" ht="30" customHeight="1" x14ac:dyDescent="0.25">
      <c r="A51" s="37"/>
      <c r="B51" s="12" t="s">
        <v>78</v>
      </c>
      <c r="C51" s="40">
        <v>0</v>
      </c>
      <c r="D51" s="40">
        <v>0</v>
      </c>
      <c r="E51" s="40">
        <v>0</v>
      </c>
      <c r="F51" s="45"/>
    </row>
    <row r="52" spans="1:6" ht="13.5" hidden="1" customHeight="1" x14ac:dyDescent="0.25">
      <c r="A52" s="37"/>
      <c r="B52" s="16" t="s">
        <v>40</v>
      </c>
      <c r="C52" s="40"/>
      <c r="D52" s="40">
        <v>62.9</v>
      </c>
      <c r="E52" s="40">
        <v>62.9</v>
      </c>
      <c r="F52" s="35"/>
    </row>
    <row r="53" spans="1:6" ht="31.5" x14ac:dyDescent="0.25">
      <c r="A53" s="37"/>
      <c r="B53" s="16" t="s">
        <v>77</v>
      </c>
      <c r="C53" s="40">
        <v>0</v>
      </c>
      <c r="D53" s="40">
        <v>0</v>
      </c>
      <c r="E53" s="40">
        <v>0</v>
      </c>
      <c r="F53" s="35"/>
    </row>
    <row r="54" spans="1:6" ht="31.5" x14ac:dyDescent="0.25">
      <c r="A54" s="37"/>
      <c r="B54" s="16" t="s">
        <v>38</v>
      </c>
      <c r="C54" s="40">
        <v>65.67</v>
      </c>
      <c r="D54" s="40">
        <v>70</v>
      </c>
      <c r="E54" s="40">
        <v>70</v>
      </c>
      <c r="F54" s="35"/>
    </row>
    <row r="55" spans="1:6" ht="5.25" hidden="1" customHeight="1" x14ac:dyDescent="0.25">
      <c r="A55" s="37"/>
      <c r="B55" s="16" t="s">
        <v>39</v>
      </c>
      <c r="C55" s="40"/>
      <c r="D55" s="40"/>
      <c r="E55" s="40"/>
      <c r="F55" s="35"/>
    </row>
    <row r="56" spans="1:6" ht="31.5" x14ac:dyDescent="0.25">
      <c r="A56" s="37"/>
      <c r="B56" s="16" t="s">
        <v>61</v>
      </c>
      <c r="C56" s="40">
        <v>1300</v>
      </c>
      <c r="D56" s="40">
        <v>0</v>
      </c>
      <c r="E56" s="40">
        <v>0</v>
      </c>
      <c r="F56" s="35"/>
    </row>
    <row r="57" spans="1:6" ht="31.5" x14ac:dyDescent="0.25">
      <c r="A57" s="37" t="s">
        <v>80</v>
      </c>
      <c r="B57" s="56" t="s">
        <v>79</v>
      </c>
      <c r="C57" s="40">
        <f>SUM(C58:C64)</f>
        <v>3412.5</v>
      </c>
      <c r="D57" s="40">
        <f t="shared" ref="D57:E57" si="2">SUM(D58:D64)</f>
        <v>5500</v>
      </c>
      <c r="E57" s="40">
        <f t="shared" si="2"/>
        <v>6000</v>
      </c>
      <c r="F57" s="35"/>
    </row>
    <row r="58" spans="1:6" ht="31.5" x14ac:dyDescent="0.25">
      <c r="A58" s="37"/>
      <c r="B58" s="16" t="s">
        <v>87</v>
      </c>
      <c r="C58" s="43">
        <v>3412.5</v>
      </c>
      <c r="D58" s="46">
        <v>3500</v>
      </c>
      <c r="E58" s="40">
        <v>3500</v>
      </c>
      <c r="F58" s="35"/>
    </row>
    <row r="59" spans="1:6" ht="31.5" x14ac:dyDescent="0.25">
      <c r="A59" s="37"/>
      <c r="B59" s="16" t="s">
        <v>75</v>
      </c>
      <c r="C59" s="40">
        <v>0</v>
      </c>
      <c r="D59" s="40">
        <v>0</v>
      </c>
      <c r="E59" s="40">
        <v>0</v>
      </c>
      <c r="F59" s="35"/>
    </row>
    <row r="60" spans="1:6" ht="31.5" x14ac:dyDescent="0.25">
      <c r="A60" s="37"/>
      <c r="B60" s="16" t="s">
        <v>81</v>
      </c>
      <c r="C60" s="40">
        <v>0</v>
      </c>
      <c r="D60" s="40">
        <v>0</v>
      </c>
      <c r="E60" s="40">
        <v>0</v>
      </c>
      <c r="F60" s="35"/>
    </row>
    <row r="61" spans="1:6" ht="31.5" x14ac:dyDescent="0.25">
      <c r="A61" s="37"/>
      <c r="B61" s="16" t="s">
        <v>82</v>
      </c>
      <c r="C61" s="40">
        <v>0</v>
      </c>
      <c r="D61" s="40">
        <v>2000</v>
      </c>
      <c r="E61" s="40">
        <v>2500</v>
      </c>
      <c r="F61" s="35"/>
    </row>
    <row r="62" spans="1:6" ht="31.5" x14ac:dyDescent="0.25">
      <c r="A62" s="37"/>
      <c r="B62" s="16" t="s">
        <v>83</v>
      </c>
      <c r="C62" s="40">
        <v>0</v>
      </c>
      <c r="D62" s="40">
        <v>0</v>
      </c>
      <c r="E62" s="40">
        <v>0</v>
      </c>
      <c r="F62" s="35"/>
    </row>
    <row r="63" spans="1:6" ht="31.5" x14ac:dyDescent="0.25">
      <c r="A63" s="37"/>
      <c r="B63" s="16" t="s">
        <v>73</v>
      </c>
      <c r="C63" s="40">
        <v>0</v>
      </c>
      <c r="D63" s="40">
        <v>0</v>
      </c>
      <c r="E63" s="40">
        <v>0</v>
      </c>
      <c r="F63" s="35"/>
    </row>
    <row r="64" spans="1:6" ht="31.5" x14ac:dyDescent="0.25">
      <c r="A64" s="37"/>
      <c r="B64" s="16" t="s">
        <v>77</v>
      </c>
      <c r="C64" s="40">
        <v>0</v>
      </c>
      <c r="D64" s="40">
        <v>0</v>
      </c>
      <c r="E64" s="40">
        <v>0</v>
      </c>
      <c r="F64" s="35"/>
    </row>
    <row r="65" spans="1:6" ht="32.25" customHeight="1" x14ac:dyDescent="0.25">
      <c r="A65" s="37" t="s">
        <v>24</v>
      </c>
      <c r="B65" s="8" t="s">
        <v>57</v>
      </c>
      <c r="C65" s="47"/>
      <c r="D65" s="47"/>
      <c r="E65" s="47"/>
      <c r="F65" s="48"/>
    </row>
    <row r="66" spans="1:6" ht="35.25" customHeight="1" x14ac:dyDescent="0.25">
      <c r="A66" s="37" t="s">
        <v>20</v>
      </c>
      <c r="B66" s="58" t="s">
        <v>45</v>
      </c>
      <c r="C66" s="40">
        <f>SUM(C67)</f>
        <v>0</v>
      </c>
      <c r="D66" s="40">
        <f t="shared" ref="D66:E66" si="3">SUM(D67)</f>
        <v>3</v>
      </c>
      <c r="E66" s="40">
        <f t="shared" si="3"/>
        <v>3</v>
      </c>
      <c r="F66" s="41" t="s">
        <v>14</v>
      </c>
    </row>
    <row r="67" spans="1:6" ht="31.5" x14ac:dyDescent="0.25">
      <c r="A67" s="37"/>
      <c r="B67" s="16" t="s">
        <v>38</v>
      </c>
      <c r="C67" s="40">
        <v>0</v>
      </c>
      <c r="D67" s="40">
        <v>3</v>
      </c>
      <c r="E67" s="40">
        <v>3</v>
      </c>
      <c r="F67" s="41"/>
    </row>
    <row r="68" spans="1:6" ht="33" customHeight="1" x14ac:dyDescent="0.25">
      <c r="A68" s="37" t="s">
        <v>21</v>
      </c>
      <c r="B68" s="59" t="s">
        <v>46</v>
      </c>
      <c r="C68" s="40">
        <f>SUM(C69:C70)</f>
        <v>306.3</v>
      </c>
      <c r="D68" s="40">
        <f t="shared" ref="D68:E68" si="4">SUM(D69:D70)</f>
        <v>310</v>
      </c>
      <c r="E68" s="40">
        <f t="shared" si="4"/>
        <v>310</v>
      </c>
      <c r="F68" s="41"/>
    </row>
    <row r="69" spans="1:6" ht="31.5" x14ac:dyDescent="0.25">
      <c r="A69" s="37"/>
      <c r="B69" s="16" t="s">
        <v>38</v>
      </c>
      <c r="C69" s="40">
        <v>237.8</v>
      </c>
      <c r="D69" s="40">
        <v>240</v>
      </c>
      <c r="E69" s="40">
        <v>240</v>
      </c>
      <c r="F69" s="41"/>
    </row>
    <row r="70" spans="1:6" ht="31.5" x14ac:dyDescent="0.25">
      <c r="A70" s="37"/>
      <c r="B70" s="16" t="s">
        <v>39</v>
      </c>
      <c r="C70" s="40">
        <v>68.5</v>
      </c>
      <c r="D70" s="40">
        <v>70</v>
      </c>
      <c r="E70" s="40">
        <v>70</v>
      </c>
      <c r="F70" s="41"/>
    </row>
    <row r="71" spans="1:6" ht="31.5" x14ac:dyDescent="0.25">
      <c r="A71" s="37" t="s">
        <v>27</v>
      </c>
      <c r="B71" s="57" t="s">
        <v>47</v>
      </c>
      <c r="C71" s="40">
        <f>SUM(C72)</f>
        <v>0</v>
      </c>
      <c r="D71" s="40">
        <f t="shared" ref="D71:E71" si="5">SUM(D72)</f>
        <v>5</v>
      </c>
      <c r="E71" s="40">
        <f t="shared" si="5"/>
        <v>5</v>
      </c>
      <c r="F71" s="41" t="s">
        <v>12</v>
      </c>
    </row>
    <row r="72" spans="1:6" ht="31.5" x14ac:dyDescent="0.25">
      <c r="A72" s="49"/>
      <c r="B72" s="16" t="s">
        <v>38</v>
      </c>
      <c r="C72" s="43">
        <v>0</v>
      </c>
      <c r="D72" s="40">
        <v>5</v>
      </c>
      <c r="E72" s="40">
        <v>5</v>
      </c>
      <c r="F72" s="48"/>
    </row>
    <row r="73" spans="1:6" ht="66" customHeight="1" x14ac:dyDescent="0.25">
      <c r="A73" s="37" t="s">
        <v>28</v>
      </c>
      <c r="B73" s="8" t="s">
        <v>59</v>
      </c>
      <c r="C73" s="50"/>
      <c r="D73" s="40"/>
      <c r="E73" s="40"/>
      <c r="F73" s="48"/>
    </row>
    <row r="74" spans="1:6" ht="65.25" customHeight="1" x14ac:dyDescent="0.25">
      <c r="A74" s="37" t="s">
        <v>29</v>
      </c>
      <c r="B74" s="8" t="s">
        <v>58</v>
      </c>
      <c r="C74" s="50"/>
      <c r="D74" s="40"/>
      <c r="E74" s="40"/>
      <c r="F74" s="48"/>
    </row>
    <row r="75" spans="1:6" ht="76.5" customHeight="1" x14ac:dyDescent="0.25">
      <c r="A75" s="37" t="s">
        <v>30</v>
      </c>
      <c r="B75" s="56" t="s">
        <v>94</v>
      </c>
      <c r="C75" s="40">
        <f>SUM(C76)</f>
        <v>0</v>
      </c>
      <c r="D75" s="40">
        <f t="shared" ref="D75:E75" si="6">SUM(D76)</f>
        <v>0</v>
      </c>
      <c r="E75" s="40">
        <f t="shared" si="6"/>
        <v>0</v>
      </c>
      <c r="F75" s="45" t="s">
        <v>69</v>
      </c>
    </row>
    <row r="76" spans="1:6" ht="31.5" x14ac:dyDescent="0.25">
      <c r="A76" s="42"/>
      <c r="B76" s="16" t="s">
        <v>38</v>
      </c>
      <c r="C76" s="40">
        <v>0</v>
      </c>
      <c r="D76" s="40">
        <v>0</v>
      </c>
      <c r="E76" s="40">
        <v>0</v>
      </c>
      <c r="F76" s="41"/>
    </row>
    <row r="77" spans="1:6" ht="57" customHeight="1" x14ac:dyDescent="0.25">
      <c r="A77" s="42" t="s">
        <v>31</v>
      </c>
      <c r="B77" s="58" t="s">
        <v>48</v>
      </c>
      <c r="C77" s="40">
        <f>SUM(C78)</f>
        <v>50</v>
      </c>
      <c r="D77" s="40">
        <f t="shared" ref="D77:E77" si="7">SUM(D78)</f>
        <v>90</v>
      </c>
      <c r="E77" s="40">
        <f t="shared" si="7"/>
        <v>60</v>
      </c>
      <c r="F77" s="41" t="s">
        <v>66</v>
      </c>
    </row>
    <row r="78" spans="1:6" ht="31.5" x14ac:dyDescent="0.25">
      <c r="A78" s="42"/>
      <c r="B78" s="16" t="s">
        <v>38</v>
      </c>
      <c r="C78" s="40">
        <v>50</v>
      </c>
      <c r="D78" s="40">
        <v>90</v>
      </c>
      <c r="E78" s="40">
        <v>60</v>
      </c>
      <c r="F78" s="41"/>
    </row>
    <row r="79" spans="1:6" ht="31.5" x14ac:dyDescent="0.25">
      <c r="A79" s="37" t="s">
        <v>32</v>
      </c>
      <c r="B79" s="16" t="s">
        <v>49</v>
      </c>
      <c r="C79" s="40">
        <f>C80</f>
        <v>63.1</v>
      </c>
      <c r="D79" s="40">
        <f t="shared" ref="D79:E79" si="8">SUM(D80)</f>
        <v>55</v>
      </c>
      <c r="E79" s="40">
        <f t="shared" si="8"/>
        <v>55</v>
      </c>
      <c r="F79" s="45" t="s">
        <v>70</v>
      </c>
    </row>
    <row r="80" spans="1:6" ht="31.5" x14ac:dyDescent="0.25">
      <c r="A80" s="42"/>
      <c r="B80" s="16" t="s">
        <v>38</v>
      </c>
      <c r="C80" s="40">
        <v>63.1</v>
      </c>
      <c r="D80" s="40">
        <v>55</v>
      </c>
      <c r="E80" s="40">
        <v>55</v>
      </c>
      <c r="F80" s="41"/>
    </row>
    <row r="81" spans="1:7" ht="39" customHeight="1" x14ac:dyDescent="0.25">
      <c r="A81" s="37" t="s">
        <v>33</v>
      </c>
      <c r="B81" s="8" t="s">
        <v>52</v>
      </c>
      <c r="C81" s="50"/>
      <c r="D81" s="40"/>
      <c r="E81" s="40"/>
      <c r="F81" s="41"/>
    </row>
    <row r="82" spans="1:7" ht="46.5" customHeight="1" x14ac:dyDescent="0.25">
      <c r="A82" s="37" t="s">
        <v>34</v>
      </c>
      <c r="B82" s="44" t="s">
        <v>50</v>
      </c>
      <c r="C82" s="40">
        <f>SUM(C83:C84)</f>
        <v>71.849999999999994</v>
      </c>
      <c r="D82" s="40">
        <v>80</v>
      </c>
      <c r="E82" s="40">
        <v>80</v>
      </c>
      <c r="F82" s="41" t="s">
        <v>67</v>
      </c>
    </row>
    <row r="83" spans="1:7" ht="30" customHeight="1" x14ac:dyDescent="0.25">
      <c r="A83" s="37"/>
      <c r="B83" s="44" t="s">
        <v>84</v>
      </c>
      <c r="C83" s="40">
        <v>35.85</v>
      </c>
      <c r="D83" s="40">
        <v>40</v>
      </c>
      <c r="E83" s="40">
        <v>40</v>
      </c>
      <c r="F83" s="41"/>
    </row>
    <row r="84" spans="1:7" ht="31.5" x14ac:dyDescent="0.25">
      <c r="A84" s="37"/>
      <c r="B84" s="16" t="s">
        <v>38</v>
      </c>
      <c r="C84" s="40">
        <v>36</v>
      </c>
      <c r="D84" s="40">
        <v>40</v>
      </c>
      <c r="E84" s="40">
        <v>40</v>
      </c>
      <c r="F84" s="48"/>
    </row>
    <row r="85" spans="1:7" ht="81" customHeight="1" x14ac:dyDescent="0.25">
      <c r="A85" s="37" t="s">
        <v>35</v>
      </c>
      <c r="B85" s="16" t="s">
        <v>51</v>
      </c>
      <c r="C85" s="40">
        <f>SUM(C86)</f>
        <v>35</v>
      </c>
      <c r="D85" s="40">
        <f t="shared" ref="D85" si="9">SUM(D86)</f>
        <v>50</v>
      </c>
      <c r="E85" s="40">
        <f t="shared" ref="E85" si="10">SUM(E86)</f>
        <v>60</v>
      </c>
      <c r="F85" s="41" t="s">
        <v>68</v>
      </c>
    </row>
    <row r="86" spans="1:7" ht="31.5" x14ac:dyDescent="0.25">
      <c r="A86" s="28"/>
      <c r="B86" s="16" t="s">
        <v>38</v>
      </c>
      <c r="C86" s="40">
        <v>35</v>
      </c>
      <c r="D86" s="40">
        <v>50</v>
      </c>
      <c r="E86" s="40">
        <v>60</v>
      </c>
      <c r="F86" s="48"/>
    </row>
    <row r="87" spans="1:7" x14ac:dyDescent="0.25">
      <c r="A87" s="66" t="s">
        <v>95</v>
      </c>
      <c r="B87" s="66"/>
      <c r="C87" s="50"/>
      <c r="D87" s="40"/>
      <c r="E87" s="40"/>
      <c r="F87" s="48"/>
    </row>
    <row r="88" spans="1:7" ht="36.75" customHeight="1" x14ac:dyDescent="0.25">
      <c r="A88" s="28"/>
      <c r="B88" s="16" t="s">
        <v>3</v>
      </c>
      <c r="C88" s="43">
        <f>C90+C91+C92+C93+C95</f>
        <v>59290.097000000002</v>
      </c>
      <c r="D88" s="40">
        <f>D90+D91+D92+D93</f>
        <v>59264.3</v>
      </c>
      <c r="E88" s="40">
        <f>E90+E91+E92+E93</f>
        <v>59676.5</v>
      </c>
      <c r="F88" s="48"/>
    </row>
    <row r="89" spans="1:7" x14ac:dyDescent="0.25">
      <c r="A89" s="28"/>
      <c r="B89" s="16" t="s">
        <v>4</v>
      </c>
      <c r="C89" s="50"/>
      <c r="D89" s="40"/>
      <c r="E89" s="40"/>
      <c r="F89" s="48"/>
    </row>
    <row r="90" spans="1:7" ht="47.25" customHeight="1" x14ac:dyDescent="0.25">
      <c r="A90" s="28"/>
      <c r="B90" s="16" t="s">
        <v>96</v>
      </c>
      <c r="C90" s="40">
        <f>C16+C27+C35+C43+C46+C54+C67+C69+C72+C76+C78+C80+C84+C86+C61+C28+C36+C51+C60+C59+C83+C18+C40+C23+C32</f>
        <v>27011.718000000001</v>
      </c>
      <c r="D90" s="40">
        <f t="shared" ref="D90:E90" si="11">D16+D27+D35+D43+D46+D54+D67+D69+D72+D76+D78+D80+D84+D86+D61+D28+D36+D51+D60+D59+D83+D18+D40+D23+D32</f>
        <v>28631</v>
      </c>
      <c r="E90" s="40">
        <f t="shared" si="11"/>
        <v>29121</v>
      </c>
      <c r="F90" s="40"/>
      <c r="G90" s="60"/>
    </row>
    <row r="91" spans="1:7" ht="36" customHeight="1" x14ac:dyDescent="0.25">
      <c r="A91" s="28"/>
      <c r="B91" s="16" t="s">
        <v>5</v>
      </c>
      <c r="C91" s="43">
        <f>C14+C25+C34+C45+C52+C58+C15+C26</f>
        <v>28454.9</v>
      </c>
      <c r="D91" s="43">
        <f>D14+D25+D34+D45+D52+D58</f>
        <v>28340.9</v>
      </c>
      <c r="E91" s="43">
        <f>E14+E25+E34+E45+E52+E58</f>
        <v>28341.9</v>
      </c>
      <c r="F91" s="48"/>
    </row>
    <row r="92" spans="1:7" ht="24.75" customHeight="1" x14ac:dyDescent="0.25">
      <c r="A92" s="28"/>
      <c r="B92" s="16" t="s">
        <v>6</v>
      </c>
      <c r="C92" s="43">
        <f>C17+C29+C37+C47+C55+C70+C62+C19+C30+C31+C38+C39+C63+C64+C53+C20</f>
        <v>2313.4</v>
      </c>
      <c r="D92" s="43">
        <f>D17+D29+D37+D47+D55+D70+D62+D19+D30+D31+D38+D39+D63+D64+D53</f>
        <v>2132.5</v>
      </c>
      <c r="E92" s="43">
        <f>E17+E29+E37+E47+E55+E70+E62+E19+E30+E31+E38+E39+E63+E64+E53</f>
        <v>2133.5</v>
      </c>
      <c r="F92" s="48"/>
    </row>
    <row r="93" spans="1:7" ht="32.25" customHeight="1" x14ac:dyDescent="0.25">
      <c r="A93" s="28"/>
      <c r="B93" s="16" t="s">
        <v>7</v>
      </c>
      <c r="C93" s="43">
        <f>C56+C48+C21+C22</f>
        <v>1459.8999999999999</v>
      </c>
      <c r="D93" s="43">
        <f t="shared" ref="D93:E93" si="12">D56+D48+D21+D22</f>
        <v>159.9</v>
      </c>
      <c r="E93" s="43">
        <f t="shared" si="12"/>
        <v>80.099999999999994</v>
      </c>
      <c r="F93" s="48"/>
    </row>
    <row r="94" spans="1:7" x14ac:dyDescent="0.25">
      <c r="A94" s="28"/>
      <c r="B94" s="16" t="s">
        <v>8</v>
      </c>
      <c r="C94" s="50"/>
      <c r="D94" s="40"/>
      <c r="E94" s="40"/>
      <c r="F94" s="48"/>
    </row>
    <row r="95" spans="1:7" ht="24.75" customHeight="1" x14ac:dyDescent="0.25">
      <c r="A95" s="28"/>
      <c r="B95" s="16" t="s">
        <v>9</v>
      </c>
      <c r="C95" s="40">
        <v>50.179000000000002</v>
      </c>
      <c r="D95" s="40">
        <v>0</v>
      </c>
      <c r="E95" s="40">
        <v>0</v>
      </c>
      <c r="F95" s="48"/>
    </row>
    <row r="96" spans="1:7" ht="35.25" customHeight="1" x14ac:dyDescent="0.25">
      <c r="A96" s="28"/>
      <c r="B96" s="16" t="s">
        <v>10</v>
      </c>
      <c r="C96" s="43">
        <v>0</v>
      </c>
      <c r="D96" s="43">
        <v>0</v>
      </c>
      <c r="E96" s="43">
        <v>0</v>
      </c>
      <c r="F96" s="48"/>
    </row>
    <row r="97" spans="1:7" ht="50.25" customHeight="1" x14ac:dyDescent="0.25">
      <c r="A97" s="28"/>
      <c r="B97" s="51" t="s">
        <v>11</v>
      </c>
      <c r="C97" s="43">
        <f>C88+C96</f>
        <v>59290.097000000002</v>
      </c>
      <c r="D97" s="43">
        <f t="shared" ref="D97:E97" si="13">D88+D96</f>
        <v>59264.3</v>
      </c>
      <c r="E97" s="43">
        <f t="shared" si="13"/>
        <v>59676.5</v>
      </c>
      <c r="F97" s="48"/>
      <c r="G97" s="52"/>
    </row>
    <row r="98" spans="1:7" ht="32.25" customHeight="1" x14ac:dyDescent="0.25">
      <c r="A98" s="28"/>
      <c r="B98" s="16" t="s">
        <v>97</v>
      </c>
      <c r="C98" s="50"/>
      <c r="D98" s="40"/>
      <c r="E98" s="40"/>
      <c r="F98" s="48"/>
    </row>
    <row r="99" spans="1:7" ht="66.75" customHeight="1" x14ac:dyDescent="0.25">
      <c r="A99" s="28"/>
      <c r="B99" s="16" t="s">
        <v>54</v>
      </c>
      <c r="C99" s="43">
        <f>+C97*100/52855.784-100</f>
        <v>12.173337548072325</v>
      </c>
      <c r="D99" s="43">
        <f>+D97*100/C97-100</f>
        <v>-4.3509795573456245E-2</v>
      </c>
      <c r="E99" s="43">
        <f>+E97*100/D97-100</f>
        <v>0.69552833662086755</v>
      </c>
      <c r="F99" s="48"/>
    </row>
    <row r="102" spans="1:7" ht="15" x14ac:dyDescent="0.25">
      <c r="A102" s="67" t="s">
        <v>71</v>
      </c>
      <c r="B102" s="67"/>
      <c r="C102" s="67"/>
      <c r="D102" s="67"/>
      <c r="E102" s="67"/>
      <c r="F102" s="67"/>
    </row>
  </sheetData>
  <mergeCells count="3">
    <mergeCell ref="A7:F7"/>
    <mergeCell ref="A87:B87"/>
    <mergeCell ref="A102:F102"/>
  </mergeCells>
  <pageMargins left="1.1811023622047245" right="0.39370078740157483" top="0.78740157480314965" bottom="0.78740157480314965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lentelė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LigitaD</cp:lastModifiedBy>
  <cp:lastPrinted>2025-02-14T13:16:52Z</cp:lastPrinted>
  <dcterms:created xsi:type="dcterms:W3CDTF">2023-12-14T10:58:00Z</dcterms:created>
  <dcterms:modified xsi:type="dcterms:W3CDTF">2025-02-14T14:09:10Z</dcterms:modified>
</cp:coreProperties>
</file>