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nga\Desktop\Programa 2025-2027\Tarybai\"/>
    </mc:Choice>
  </mc:AlternateContent>
  <xr:revisionPtr revIDLastSave="0" documentId="13_ncr:1_{A2201983-4CEA-474F-9404-1B83631F8879}" xr6:coauthVersionLast="47" xr6:coauthVersionMax="47" xr10:uidLastSave="{00000000-0000-0000-0000-000000000000}"/>
  <bookViews>
    <workbookView xWindow="-120" yWindow="-120" windowWidth="20640" windowHeight="11040" xr2:uid="{9EB92D3B-1F7C-46FB-B44E-ABFE31AEBCA9}"/>
  </bookViews>
  <sheets>
    <sheet name="2 lentelė" sheetId="2" r:id="rId1"/>
    <sheet name="Lapas1" sheetId="3" r:id="rId2"/>
  </sheets>
  <definedNames>
    <definedName name="_xlnm.Print_Titles" localSheetId="0">'2 lentelė'!$5:$5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52" i="2" l="1"/>
  <c r="E143" i="2"/>
  <c r="D143" i="2"/>
  <c r="C139" i="2"/>
  <c r="E16" i="2"/>
  <c r="D25" i="2"/>
  <c r="D139" i="2" s="1"/>
  <c r="E25" i="2"/>
  <c r="C26" i="2"/>
  <c r="C34" i="2"/>
  <c r="C140" i="2" s="1"/>
  <c r="D34" i="2"/>
  <c r="E34" i="2"/>
  <c r="E64" i="2"/>
  <c r="E142" i="2" s="1"/>
  <c r="D73" i="2"/>
  <c r="E73" i="2"/>
  <c r="C75" i="2"/>
  <c r="D75" i="2"/>
  <c r="E75" i="2"/>
  <c r="C105" i="2"/>
  <c r="C143" i="2" s="1"/>
  <c r="C106" i="2"/>
  <c r="C121" i="2"/>
  <c r="D121" i="2"/>
  <c r="D140" i="2"/>
  <c r="E140" i="2"/>
  <c r="C142" i="2"/>
  <c r="D142" i="2"/>
  <c r="C147" i="2"/>
  <c r="D147" i="2"/>
  <c r="E147" i="2"/>
  <c r="D136" i="2" l="1"/>
  <c r="D149" i="2" s="1"/>
  <c r="C136" i="2"/>
  <c r="C149" i="2" s="1"/>
  <c r="E139" i="2"/>
  <c r="E136" i="2" s="1"/>
  <c r="E149" i="2" s="1"/>
  <c r="E152" i="2" l="1"/>
  <c r="D152" i="2"/>
</calcChain>
</file>

<file path=xl/sharedStrings.xml><?xml version="1.0" encoding="utf-8"?>
<sst xmlns="http://schemas.openxmlformats.org/spreadsheetml/2006/main" count="222" uniqueCount="172">
  <si>
    <t>Programos uždavinio, priemonės kodas ir požymis</t>
  </si>
  <si>
    <t>Tikslo, uždavinio, priemonės pavadinimas, finansavimo šaltiniai</t>
  </si>
  <si>
    <t>Iš viso programai:</t>
  </si>
  <si>
    <t>1. Savivaldybės biudžetas (įskaitant skolintas lėšas)</t>
  </si>
  <si>
    <t>Iš jo</t>
  </si>
  <si>
    <t>1.1. savivaldybės biudžeto lėšos (pajamos savarankiškoms funkcijoms atlikti, be ankstesnių metų likučio)</t>
  </si>
  <si>
    <t>1.2. Lietuvos Respublikos valstybės biudžeto dotacijos</t>
  </si>
  <si>
    <t>1.3. Pajamų įmokos ir kitos pajamos</t>
  </si>
  <si>
    <t>1.4. Europos Sąjungos ir kitos tarptautinės finansinės paramos lėšos</t>
  </si>
  <si>
    <t>1.5. Skolintos lėšos</t>
  </si>
  <si>
    <t>1.6. Ankstesnių metų likučiai</t>
  </si>
  <si>
    <t>Asignavimų ir kitų lėšų pokytis, palyginti su ankstesnių metų patvirtintų asignavimų ir kitų lėšų planu</t>
  </si>
  <si>
    <t>IŠ VISO programai finansuoti pagal finansavimo šaltinius (1 ir 2 punktai)</t>
  </si>
  <si>
    <t>tūkst. eurų</t>
  </si>
  <si>
    <t>06-01</t>
  </si>
  <si>
    <t>Užtikrinti valstybės socialinės politikos įgyvendinimą rajone</t>
  </si>
  <si>
    <t>Užtikrinti Lietuvos Respublikos teisės aktais numatytų išmokų ir kompensacijų skaičiavimą ir mokėjimą</t>
  </si>
  <si>
    <t>06-01-01</t>
  </si>
  <si>
    <t>06-01-01-01</t>
  </si>
  <si>
    <t>06-01-01-03</t>
  </si>
  <si>
    <t>Išmokų vaikams skyrimas ir mokėjimas</t>
  </si>
  <si>
    <t>06-01-01-05</t>
  </si>
  <si>
    <t>Socialinių pašalpų skyrimas ir mokėjimas</t>
  </si>
  <si>
    <t>06-01-01-06</t>
  </si>
  <si>
    <t>Laidojimo pašalpų skyrimas ir mokėjimas</t>
  </si>
  <si>
    <t>06-01-01-07</t>
  </si>
  <si>
    <t>Socialinės paramos mokiniams (mokinio reikmenims įsigyti) mokėjimas</t>
  </si>
  <si>
    <t>06-01-01-08</t>
  </si>
  <si>
    <t>Socialinės paramos mokiniams išlaidoms už įsigytus produktus</t>
  </si>
  <si>
    <t>06-01-01-09</t>
  </si>
  <si>
    <t>06-01-01-10</t>
  </si>
  <si>
    <t>Socialinės paramos mokiniams administravimas</t>
  </si>
  <si>
    <t>06-01-01-12</t>
  </si>
  <si>
    <t>06-01-01-13</t>
  </si>
  <si>
    <t>06-01-01-14</t>
  </si>
  <si>
    <t>06-01-01-15</t>
  </si>
  <si>
    <t xml:space="preserve">Išmokų vaikams administravimas </t>
  </si>
  <si>
    <t>06-02</t>
  </si>
  <si>
    <t>Laisvus darbo išteklius integruoti į darbo rinką ir skatinti joje išsilaikyti</t>
  </si>
  <si>
    <t>06-02-01</t>
  </si>
  <si>
    <t>Užimtumą skatinančių paslaugų, laikiną ar nuolatinį užimtumą užtikrinančių priemonių vykdymas</t>
  </si>
  <si>
    <t>06-02-02</t>
  </si>
  <si>
    <t>Užimtumo didinimo programos administravimas</t>
  </si>
  <si>
    <t>06-01-02</t>
  </si>
  <si>
    <t>06-01-02-01</t>
  </si>
  <si>
    <t>06-01-02-02</t>
  </si>
  <si>
    <t xml:space="preserve">Teikti kokybiškas socialines paslaugas įvairioms savivaldybės gyventojų grupėms </t>
  </si>
  <si>
    <t>06-02-01-01</t>
  </si>
  <si>
    <t>Socialinių paslaugų tarnyboje teikiamų socialinių paslaugų prieinamumas</t>
  </si>
  <si>
    <t>06-02-01-02</t>
  </si>
  <si>
    <t>Laikino apnakvindinimo paslaugų teikimas Nakvynės namuose</t>
  </si>
  <si>
    <t>06-02-01-04</t>
  </si>
  <si>
    <t>06-02-01-05</t>
  </si>
  <si>
    <t>Bendrosios socialinės paslaugos</t>
  </si>
  <si>
    <t>06-02-01-06</t>
  </si>
  <si>
    <t>Užtikrinti socialinių paslaugų teikimą šeimynose</t>
  </si>
  <si>
    <t>06-02-01-07</t>
  </si>
  <si>
    <t>Užtikrinti socialinių paslaugų  teikimą Plinkšių globos namuose</t>
  </si>
  <si>
    <t>06-02-01-08</t>
  </si>
  <si>
    <t>Užtikrinti socialinių paslaugų teikimą Mažeikių rajono šeimos ir vaiko gerovės centre</t>
  </si>
  <si>
    <t xml:space="preserve">Neveiksnių asmenų būklės peržiūrėjimo užtikrinimas </t>
  </si>
  <si>
    <t>06-02-01-09</t>
  </si>
  <si>
    <t>06-02-01-10</t>
  </si>
  <si>
    <t xml:space="preserve">Vaikų dienos centrų veiklos užtikrinimas </t>
  </si>
  <si>
    <t>06-02-01-11</t>
  </si>
  <si>
    <t>06-02-01-12</t>
  </si>
  <si>
    <t>06-02-01-14</t>
  </si>
  <si>
    <t>Organizuoti socialinių paslaugų teikimą savivaldybės teritorijoje</t>
  </si>
  <si>
    <t>06-02-02-01</t>
  </si>
  <si>
    <t>06-02-02-02</t>
  </si>
  <si>
    <t>06-02-02-03</t>
  </si>
  <si>
    <t>06-02-02-05</t>
  </si>
  <si>
    <t>06-02-02-06</t>
  </si>
  <si>
    <t>06-02-02-08</t>
  </si>
  <si>
    <t xml:space="preserve">Asmeninės pagalbos teikimas </t>
  </si>
  <si>
    <t>06-02-02-09</t>
  </si>
  <si>
    <t xml:space="preserve">Asmeninės pagalbos teikimo administravimas </t>
  </si>
  <si>
    <r>
      <rPr>
        <sz val="12"/>
        <color theme="1"/>
        <rFont val="Times New Roman"/>
        <family val="1"/>
        <charset val="186"/>
      </rPr>
      <t>Individualios pagalbos teikimo išlaidų kompensacijų mokėjimas</t>
    </r>
    <r>
      <rPr>
        <sz val="12"/>
        <color rgb="FFFF0000"/>
        <rFont val="Times New Roman"/>
        <family val="1"/>
        <charset val="186"/>
      </rPr>
      <t xml:space="preserve"> </t>
    </r>
  </si>
  <si>
    <t xml:space="preserve">Individualios pagalbos teikimo išlaidų kompensacijų administravimas </t>
  </si>
  <si>
    <t xml:space="preserve">2.3.3.2. </t>
  </si>
  <si>
    <t>2.3.4.1.</t>
  </si>
  <si>
    <t xml:space="preserve">06-02-02-10 </t>
  </si>
  <si>
    <t>06-02-01-15</t>
  </si>
  <si>
    <t xml:space="preserve">2.3.2.1. </t>
  </si>
  <si>
    <t>2.3.3.8.</t>
  </si>
  <si>
    <t xml:space="preserve">2.3.4.2. </t>
  </si>
  <si>
    <t xml:space="preserve">2.3.4.3. </t>
  </si>
  <si>
    <t xml:space="preserve">2.3.4.5. </t>
  </si>
  <si>
    <t>2.3.2.4.</t>
  </si>
  <si>
    <t>1.2.2.6.</t>
  </si>
  <si>
    <t xml:space="preserve">2.3.3. </t>
  </si>
  <si>
    <t>2.3.3.</t>
  </si>
  <si>
    <t xml:space="preserve">2.3.2.3. </t>
  </si>
  <si>
    <t>2.3.2.1.</t>
  </si>
  <si>
    <t xml:space="preserve">Kompensacijų skyrimas būsto išlaidoms padengti. Kredito paimto daugiabučio namo atnaujinimui dengimas </t>
  </si>
  <si>
    <t>06-02-01-16</t>
  </si>
  <si>
    <t>Atvejo vadybos paslaugų teikimas asmenims su negalia</t>
  </si>
  <si>
    <t xml:space="preserve">Asmenų su negalia reikalų koordinavimo funkcijos vykdymui </t>
  </si>
  <si>
    <t>____________________________________________________</t>
  </si>
  <si>
    <t>06-02-02-04</t>
  </si>
  <si>
    <t>2. Kitos valstybės biudžeto lėšos, gautos iš valstybės institucijų ar įstaigų pagal finansavimo sutartis ir kita 4(KT)4(KT-U)</t>
  </si>
  <si>
    <t>2025 metų asignavimai ir kitos lėšos</t>
  </si>
  <si>
    <t>2026 metų asignavimai ir kitos lėšos</t>
  </si>
  <si>
    <t xml:space="preserve">Mažeikių rajono savivaldybės socialinės paramos įgyvendinimo programos 2025–2027 metams priedas </t>
  </si>
  <si>
    <t>2027 metų asignavimai ir kitos lėšos</t>
  </si>
  <si>
    <t>Būsto pritaikymas asmeniui su negalia administravimas</t>
  </si>
  <si>
    <r>
      <t xml:space="preserve">Lentelė. 2025–2027 metų socialinės paramos įgyvendinimo programos </t>
    </r>
    <r>
      <rPr>
        <sz val="12"/>
        <rFont val="Times New Roman"/>
        <family val="1"/>
      </rPr>
      <t xml:space="preserve"> </t>
    </r>
    <r>
      <rPr>
        <b/>
        <sz val="12"/>
        <rFont val="Times New Roman"/>
        <family val="1"/>
      </rPr>
      <t>tikslai, uždaviniai, priemonės, finansavimo šaltiniai, asignavimai ir kitos lėšos</t>
    </r>
  </si>
  <si>
    <t>Pašalpų ir kompensacijų administravimas</t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</si>
  <si>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4(BAP)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</si>
  <si>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4(ISU)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</si>
  <si>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5(SFA)</t>
    </r>
  </si>
  <si>
    <r>
      <t>Kitos valstybės biudžeto lėšos, gautos iš valstybės institucijų ar įstaigų pagal finansavimo ir kita</t>
    </r>
    <r>
      <rPr>
        <b/>
        <sz val="12"/>
        <rFont val="Times New Roman"/>
        <family val="1"/>
        <charset val="186"/>
      </rPr>
      <t xml:space="preserve"> 4(KT)</t>
    </r>
  </si>
  <si>
    <r>
      <t xml:space="preserve">Dotacija valstybinėms (valstybės perduotoms savivaldybėms) funkcijoms atlikti </t>
    </r>
    <r>
      <rPr>
        <b/>
        <sz val="12"/>
        <rFont val="Times New Roman"/>
        <family val="1"/>
        <charset val="186"/>
      </rPr>
      <t>4(PM)</t>
    </r>
  </si>
  <si>
    <r>
      <t>Dotacija valstybinėms (valstybės perduotoms savivaldybėms) funkcijoms atlikti</t>
    </r>
    <r>
      <rPr>
        <b/>
        <sz val="12"/>
        <rFont val="Times New Roman"/>
        <family val="1"/>
        <charset val="186"/>
      </rPr>
      <t xml:space="preserve"> 4(PM)</t>
    </r>
  </si>
  <si>
    <r>
      <t xml:space="preserve">Dotacija valstybinėms (valstybės perduotoms savivaldybėms) funkcijoms atlikti </t>
    </r>
    <r>
      <rPr>
        <b/>
        <sz val="12"/>
        <rFont val="Times New Roman"/>
        <family val="1"/>
        <charset val="186"/>
      </rPr>
      <t>4(DRU)</t>
    </r>
  </si>
  <si>
    <r>
      <t xml:space="preserve">Biudžetinių įstaigų ir specialiųjų programų pajamos </t>
    </r>
    <r>
      <rPr>
        <b/>
        <sz val="12"/>
        <rFont val="Times New Roman"/>
        <family val="1"/>
        <charset val="186"/>
      </rPr>
      <t>5 (SP-ĮMK)</t>
    </r>
  </si>
  <si>
    <r>
      <t xml:space="preserve">Biudžetinių įstaigų ir specialiųjų programų pajamos </t>
    </r>
    <r>
      <rPr>
        <b/>
        <sz val="12"/>
        <rFont val="Times New Roman"/>
        <family val="1"/>
        <charset val="186"/>
      </rPr>
      <t>5(SP)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</si>
  <si>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5</t>
    </r>
    <r>
      <rPr>
        <sz val="12"/>
        <rFont val="Times New Roman"/>
        <family val="1"/>
        <charset val="186"/>
      </rPr>
      <t>(</t>
    </r>
    <r>
      <rPr>
        <b/>
        <sz val="12"/>
        <rFont val="Times New Roman"/>
        <family val="1"/>
        <charset val="186"/>
      </rPr>
      <t>SFA)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</si>
  <si>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4(VDSP)</t>
    </r>
  </si>
  <si>
    <r>
      <t xml:space="preserve">Dotacija valstybinėms (valstybės perduotoms savivaldybėms) funkcijoms atlikti </t>
    </r>
    <r>
      <rPr>
        <b/>
        <sz val="12"/>
        <rFont val="Times New Roman"/>
        <family val="1"/>
        <charset val="186"/>
      </rPr>
      <t>4(SPF)</t>
    </r>
  </si>
  <si>
    <r>
      <t xml:space="preserve">Pajamos savarankiškoms funkcijoms </t>
    </r>
    <r>
      <rPr>
        <b/>
        <sz val="12"/>
        <rFont val="Times New Roman"/>
        <family val="1"/>
        <charset val="186"/>
      </rPr>
      <t>4(SRP)</t>
    </r>
  </si>
  <si>
    <r>
      <t xml:space="preserve">Pajamos savarankiškoms funkcijoms atlikti  </t>
    </r>
    <r>
      <rPr>
        <b/>
        <sz val="12"/>
        <rFont val="Times New Roman"/>
        <family val="1"/>
        <charset val="186"/>
      </rPr>
      <t>4(SRP)</t>
    </r>
  </si>
  <si>
    <t>Asmens dalyvumo lygio ir individualios pagalbos poreikio vertinimas nustatymo procese</t>
  </si>
  <si>
    <t>Prevencinės socialinės paslaugos. Socialinės dirbtuvės</t>
  </si>
  <si>
    <t>Savivaldybės strateginio plėtros plano priemonės kodas</t>
  </si>
  <si>
    <t>Specialiosios socialinės paslaugos</t>
  </si>
  <si>
    <t xml:space="preserve">Socialinės globos teikimo asmenims su sunkia negalia administravimas Akredituotai socialinei reabilitacijai asmenims su negalia bendruomenėje administruoti  </t>
  </si>
  <si>
    <t>06-02-02-11</t>
  </si>
  <si>
    <t>Užtikrinti socialinių paslaugų teikimą socialinių paslaugų įstaigose ir organizuoti savivaldybėje asmenų su negalia  integraciją</t>
  </si>
  <si>
    <t>Užsienio kilmės Lietuvos gyventojų integracijos procesų koordinavimo plėtra Lietuvos Respublikos savivaldybėse</t>
  </si>
  <si>
    <r>
      <t xml:space="preserve">Europos Sąjungos paramos lėšos </t>
    </r>
    <r>
      <rPr>
        <b/>
        <sz val="12"/>
        <rFont val="Times New Roman"/>
        <family val="1"/>
        <charset val="186"/>
      </rPr>
      <t>4(ES)</t>
    </r>
  </si>
  <si>
    <r>
      <t xml:space="preserve">Europos Sąjungos paramos lėšos </t>
    </r>
    <r>
      <rPr>
        <b/>
        <sz val="12"/>
        <rFont val="Times New Roman"/>
        <family val="1"/>
        <charset val="186"/>
      </rPr>
      <t>3(ES)</t>
    </r>
  </si>
  <si>
    <r>
      <t xml:space="preserve">Kitos valstybės biudžeto lėšos, gautos iš valstybės institucijų ar įstaigų pagal finansavimo ir kita </t>
    </r>
    <r>
      <rPr>
        <b/>
        <sz val="12"/>
        <rFont val="Times New Roman"/>
        <family val="1"/>
        <charset val="186"/>
      </rPr>
      <t>4(KT-U)</t>
    </r>
  </si>
  <si>
    <r>
      <t xml:space="preserve">Kitos valstybės biudžeto lėšos, gautos iš valstybės institucijų ar įstaigų pagal finansavimo ir kita </t>
    </r>
    <r>
      <rPr>
        <b/>
        <sz val="12"/>
        <rFont val="Times New Roman"/>
        <family val="1"/>
        <charset val="186"/>
      </rPr>
      <t>4(KT)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</si>
  <si>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4(PNG)</t>
    </r>
  </si>
  <si>
    <r>
      <t xml:space="preserve">Dotacija valstybinėms (valstybės perduotoms savivaldybėms) funkcijoms atlikti </t>
    </r>
    <r>
      <rPr>
        <b/>
        <sz val="12"/>
        <rFont val="Times New Roman"/>
        <family val="1"/>
        <charset val="186"/>
      </rPr>
      <t>4(SIK)</t>
    </r>
  </si>
  <si>
    <r>
      <t xml:space="preserve">Dotacija valstybinėms (valstybės perduotoms savivaldybėms) funkcijoms atlikti </t>
    </r>
    <r>
      <rPr>
        <b/>
        <sz val="12"/>
        <rFont val="Times New Roman"/>
        <family val="1"/>
        <charset val="186"/>
      </rPr>
      <t>4(SIK-U)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</si>
  <si>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4(BSI)</t>
    </r>
  </si>
  <si>
    <r>
      <t>Dotacija valstybinėms (valstybės perduotoms savivaldybėms) funkcijoms atlikti</t>
    </r>
    <r>
      <rPr>
        <b/>
        <sz val="12"/>
        <rFont val="Times New Roman"/>
        <family val="1"/>
        <charset val="186"/>
      </rPr>
      <t xml:space="preserve"> 4(PM-U)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</si>
  <si>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4(BSU)</t>
    </r>
  </si>
  <si>
    <r>
      <t xml:space="preserve">Kitos valstybės biudžeto lėšos, gautos iš valstybės institucijų ar įstaigų pagal finansavimo sutartis ir kita </t>
    </r>
    <r>
      <rPr>
        <b/>
        <sz val="12"/>
        <rFont val="Times New Roman"/>
        <family val="1"/>
        <charset val="186"/>
      </rPr>
      <t>4(KT-U)</t>
    </r>
  </si>
  <si>
    <r>
      <t xml:space="preserve">Kitos valstybės biudžeto lėšos, gautos iš valstybės institucijų ar įstaigų pagal finansavimo sutartis ir kita </t>
    </r>
    <r>
      <rPr>
        <b/>
        <sz val="12"/>
        <rFont val="Times New Roman"/>
        <family val="1"/>
        <charset val="186"/>
      </rPr>
      <t>4(KT)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</si>
  <si>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4(SOCD)</t>
    </r>
  </si>
  <si>
    <r>
      <t xml:space="preserve">Dotacija valstybinėms (valstybės perduotoms savivaldybėms) funkcijoms atlikti </t>
    </r>
    <r>
      <rPr>
        <b/>
        <sz val="12"/>
        <rFont val="Times New Roman"/>
        <family val="1"/>
        <charset val="186"/>
      </rPr>
      <t xml:space="preserve">4(LAP) 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</si>
  <si>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4(SŽI)</t>
    </r>
  </si>
  <si>
    <r>
      <t xml:space="preserve">Biudžetinių įstaigų ir specialiųjų programų pajamos </t>
    </r>
    <r>
      <rPr>
        <b/>
        <sz val="12"/>
        <rFont val="Times New Roman"/>
        <family val="1"/>
        <charset val="186"/>
      </rPr>
      <t>5(SP-PNAD)</t>
    </r>
  </si>
  <si>
    <r>
      <t xml:space="preserve">Dotacija valstybinėms (valstybės perduotoms savivaldybėms) funkcijoms atlikti </t>
    </r>
    <r>
      <rPr>
        <b/>
        <sz val="12"/>
        <rFont val="Times New Roman"/>
        <family val="1"/>
        <charset val="186"/>
      </rPr>
      <t xml:space="preserve">4(NABP) </t>
    </r>
  </si>
  <si>
    <r>
      <rPr>
        <sz val="12"/>
        <rFont val="Times New Roman"/>
        <family val="1"/>
        <charset val="186"/>
      </rPr>
      <t>2.3.4.3.</t>
    </r>
    <r>
      <rPr>
        <b/>
        <sz val="12"/>
        <rFont val="Times New Roman"/>
        <family val="1"/>
        <charset val="186"/>
      </rPr>
      <t xml:space="preserve"> </t>
    </r>
  </si>
  <si>
    <r>
      <t xml:space="preserve">Socialinės globos paslaugų asmenims su sunkia negalia apmokėjimas. Apmokėjimas palaikams pervežti </t>
    </r>
    <r>
      <rPr>
        <b/>
        <sz val="12"/>
        <rFont val="Times New Roman"/>
        <family val="1"/>
        <charset val="186"/>
      </rPr>
      <t>5(SFA)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</si>
  <si>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4(KPŠ)</t>
    </r>
  </si>
  <si>
    <r>
      <t xml:space="preserve">Pajamos savarankiškoms funkcijoms atlikti  </t>
    </r>
    <r>
      <rPr>
        <b/>
        <sz val="12"/>
        <rFont val="Times New Roman"/>
        <family val="1"/>
        <charset val="186"/>
      </rPr>
      <t>4(AAP)</t>
    </r>
  </si>
  <si>
    <t>Iš jų – regioninių pažangos priemonių lėšos</t>
  </si>
  <si>
    <r>
      <t xml:space="preserve">Biudžetinių įstaigų ir specialiųjų programų pajamos </t>
    </r>
    <r>
      <rPr>
        <b/>
        <sz val="12"/>
        <rFont val="Times New Roman"/>
        <family val="1"/>
        <charset val="186"/>
      </rPr>
      <t>5(SP-ĮMK)</t>
    </r>
  </si>
  <si>
    <r>
      <t xml:space="preserve">Pajamos savarankiškoms funkcijoms atlikti </t>
    </r>
    <r>
      <rPr>
        <b/>
        <sz val="12"/>
        <rFont val="Times New Roman"/>
        <family val="1"/>
        <charset val="186"/>
      </rPr>
      <t>4(KOOR)</t>
    </r>
  </si>
  <si>
    <t>Vaikų dienos centrų veiklos užtikrinimo administravimas.  Vaiko priežiūros pinigai</t>
  </si>
  <si>
    <r>
      <rPr>
        <sz val="7"/>
        <rFont val="Times New Roman"/>
        <family val="1"/>
        <charset val="186"/>
      </rPr>
      <t xml:space="preserve"> </t>
    </r>
    <r>
      <rPr>
        <sz val="12"/>
        <rFont val="Times New Roman"/>
        <family val="1"/>
        <charset val="186"/>
      </rPr>
      <t xml:space="preserve">Darbo užmokesčiui socialiniams darbuotojams, atvejo vadybininkams, teikiantiems socialinę priežiūrą šeimoms, mokėti </t>
    </r>
  </si>
  <si>
    <t xml:space="preserve">Socialinių paslaugų administravimas. Akredituotai socialinei reabilitacijai asmenims su negalia bendruomenėje organizuoti ir teikti </t>
  </si>
  <si>
    <t>Dalyvavimo Materialinio nepritekliaus mažinimo programoje administravimas</t>
  </si>
  <si>
    <t xml:space="preserve">Darbo užmokesčiui individualios priežiūros darbuotojams, teikiantiems socialinę priežiūrą šeimoms, mokėti </t>
  </si>
  <si>
    <t>Socialinės paramos natūra arba pinigais atskiroms gyventojų grupėms skyrimas ir mokėjimas. Būsto pritaikymas asmeniui su negalia</t>
  </si>
  <si>
    <t>2.3.3.2.</t>
  </si>
  <si>
    <t xml:space="preserve">2.3.2.2.   2.3.2.4.  </t>
  </si>
  <si>
    <t xml:space="preserve">1.2.2.6.  2.3.3.8.  2.3.3.5. </t>
  </si>
  <si>
    <t xml:space="preserve">2.3.1.1.  2.3.2.1.  2.3.2.4.  2.3.3.7. </t>
  </si>
  <si>
    <t xml:space="preserve">2.3.1.1.  2.3.2.1. </t>
  </si>
  <si>
    <t>2.3.1.1.  2.3.2.1.  2.3.3.8.  1.1.1.7.</t>
  </si>
  <si>
    <t>2.3.2.1.  2.3.3.7.</t>
  </si>
  <si>
    <t xml:space="preserve">2.3.1.1.   2.3.2.1.   2.3.2.2. </t>
  </si>
  <si>
    <t xml:space="preserve">2.3.1.1.  2.3.2.1.   2.3.4.2. </t>
  </si>
  <si>
    <t>2.3.3.8.  1.1.1.7.</t>
  </si>
  <si>
    <t>2.3.3.8.   1.1.1.7.</t>
  </si>
  <si>
    <t xml:space="preserve">2.3.2.1.   1.1.1.7.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</si>
</sst>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"/>
    <numFmt numFmtId="165" formatCode="0.000"/>
    <numFmt numFmtId="166" formatCode="#,##0.000"/>
    <numFmt numFmtId="167" formatCode="#,##0.000\ _€"/>
    <numFmt numFmtId="168" formatCode="_-* #,##0.0000\ _€_-;\-* #,##0.0000\ _€_-;_-* &quot;-&quot;????\ _€_-;_-@_-"/>
  </numFmts>
  <fonts count="16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Calibri"/>
      <family val="2"/>
      <scheme val="minor"/>
    </font>
    <font>
      <b/>
      <sz val="12"/>
      <name val="Times New Roman"/>
      <family val="1"/>
      <charset val="186"/>
    </font>
    <font>
      <sz val="12"/>
      <color theme="1"/>
      <name val="Calibri"/>
      <family val="2"/>
      <charset val="186"/>
      <scheme val="minor"/>
    </font>
    <font>
      <sz val="12"/>
      <color rgb="FFFF0000"/>
      <name val="Times New Roman"/>
      <family val="1"/>
      <charset val="186"/>
    </font>
    <font>
      <sz val="12"/>
      <color rgb="FFFF0000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sz val="7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2"/>
      <color theme="1"/>
      <name val="Calibri"/>
      <family val="2"/>
      <charset val="186"/>
      <scheme val="minor"/>
    </font>
    <font>
      <b/>
      <sz val="12"/>
      <name val="Times New Roman"/>
      <family val="1"/>
    </font>
    <font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5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</cellStyleXfs>
  <cellXfs count="139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" fontId="0" fillId="0" borderId="0" xfId="0" applyNumberFormat="1"/>
    <xf numFmtId="0" fontId="2" fillId="0" borderId="1" xfId="0" applyFont="1" applyBorder="1" applyAlignment="1">
      <alignment horizontal="justify" vertical="center" wrapText="1"/>
    </xf>
    <xf numFmtId="0" fontId="7" fillId="0" borderId="0" xfId="0" applyFont="1"/>
    <xf numFmtId="0" fontId="8" fillId="0" borderId="2" xfId="0" applyFont="1" applyBorder="1" applyAlignment="1">
      <alignment vertical="center" wrapText="1"/>
    </xf>
    <xf numFmtId="0" fontId="9" fillId="0" borderId="0" xfId="0" applyFont="1"/>
    <xf numFmtId="49" fontId="4" fillId="0" borderId="1" xfId="0" applyNumberFormat="1" applyFont="1" applyBorder="1" applyAlignment="1">
      <alignment vertical="center" wrapText="1"/>
    </xf>
    <xf numFmtId="164" fontId="4" fillId="2" borderId="2" xfId="0" applyNumberFormat="1" applyFont="1" applyFill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left" vertical="center" wrapText="1"/>
    </xf>
    <xf numFmtId="0" fontId="10" fillId="0" borderId="0" xfId="0" applyFont="1"/>
    <xf numFmtId="164" fontId="4" fillId="2" borderId="0" xfId="0" applyNumberFormat="1" applyFont="1" applyFill="1" applyAlignment="1">
      <alignment horizontal="left" vertical="center" wrapText="1"/>
    </xf>
    <xf numFmtId="164" fontId="4" fillId="2" borderId="4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3" fillId="0" borderId="0" xfId="0" applyFont="1"/>
    <xf numFmtId="0" fontId="2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  <xf numFmtId="0" fontId="0" fillId="3" borderId="0" xfId="0" applyFill="1"/>
    <xf numFmtId="166" fontId="0" fillId="3" borderId="0" xfId="0" applyNumberFormat="1" applyFill="1"/>
    <xf numFmtId="168" fontId="7" fillId="0" borderId="0" xfId="0" applyNumberFormat="1" applyFont="1"/>
    <xf numFmtId="49" fontId="4" fillId="3" borderId="1" xfId="0" applyNumberFormat="1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justify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center" wrapText="1"/>
    </xf>
    <xf numFmtId="165" fontId="6" fillId="3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left" vertical="center" wrapText="1"/>
    </xf>
    <xf numFmtId="166" fontId="6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6" fillId="3" borderId="1" xfId="0" applyFont="1" applyFill="1" applyBorder="1" applyAlignment="1">
      <alignment horizontal="justify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5" fontId="4" fillId="3" borderId="1" xfId="0" applyNumberFormat="1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left" vertical="top" wrapText="1"/>
    </xf>
    <xf numFmtId="165" fontId="4" fillId="4" borderId="2" xfId="0" applyNumberFormat="1" applyFont="1" applyFill="1" applyBorder="1" applyAlignment="1">
      <alignment horizontal="left" vertical="top" wrapText="1"/>
    </xf>
    <xf numFmtId="164" fontId="4" fillId="4" borderId="2" xfId="0" applyNumberFormat="1" applyFont="1" applyFill="1" applyBorder="1" applyAlignment="1">
      <alignment horizontal="left" vertical="top" wrapText="1"/>
    </xf>
    <xf numFmtId="166" fontId="4" fillId="3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left" vertical="top" wrapText="1"/>
    </xf>
    <xf numFmtId="166" fontId="6" fillId="3" borderId="4" xfId="0" applyNumberFormat="1" applyFont="1" applyFill="1" applyBorder="1" applyAlignment="1">
      <alignment horizontal="center" vertical="center" wrapText="1"/>
    </xf>
    <xf numFmtId="166" fontId="4" fillId="3" borderId="4" xfId="0" applyNumberFormat="1" applyFont="1" applyFill="1" applyBorder="1" applyAlignment="1">
      <alignment horizontal="center" vertical="center" wrapText="1"/>
    </xf>
    <xf numFmtId="4" fontId="6" fillId="3" borderId="7" xfId="0" applyNumberFormat="1" applyFont="1" applyFill="1" applyBorder="1" applyAlignment="1">
      <alignment horizontal="center" vertical="center" wrapText="1"/>
    </xf>
    <xf numFmtId="4" fontId="6" fillId="3" borderId="1" xfId="0" applyNumberFormat="1" applyFont="1" applyFill="1" applyBorder="1" applyAlignment="1">
      <alignment horizontal="center" vertical="center" wrapText="1"/>
    </xf>
    <xf numFmtId="166" fontId="4" fillId="3" borderId="6" xfId="0" applyNumberFormat="1" applyFont="1" applyFill="1" applyBorder="1" applyAlignment="1">
      <alignment horizontal="center" vertical="center" wrapText="1"/>
    </xf>
    <xf numFmtId="164" fontId="4" fillId="4" borderId="2" xfId="0" applyNumberFormat="1" applyFont="1" applyFill="1" applyBorder="1" applyAlignment="1">
      <alignment horizontal="left" vertical="center" wrapText="1"/>
    </xf>
    <xf numFmtId="164" fontId="4" fillId="4" borderId="2" xfId="0" applyNumberFormat="1" applyFont="1" applyFill="1" applyBorder="1" applyAlignment="1">
      <alignment vertical="top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1" xfId="1" applyFont="1" applyFill="1" applyBorder="1" applyAlignment="1">
      <alignment vertical="top" wrapText="1" readingOrder="1"/>
    </xf>
    <xf numFmtId="165" fontId="6" fillId="3" borderId="1" xfId="0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 applyAlignment="1">
      <alignment horizontal="center" vertical="center"/>
    </xf>
    <xf numFmtId="164" fontId="6" fillId="4" borderId="2" xfId="0" applyNumberFormat="1" applyFont="1" applyFill="1" applyBorder="1" applyAlignment="1">
      <alignment vertical="center"/>
    </xf>
    <xf numFmtId="164" fontId="4" fillId="4" borderId="3" xfId="0" applyNumberFormat="1" applyFont="1" applyFill="1" applyBorder="1" applyAlignment="1">
      <alignment vertical="center"/>
    </xf>
    <xf numFmtId="164" fontId="4" fillId="4" borderId="4" xfId="0" applyNumberFormat="1" applyFont="1" applyFill="1" applyBorder="1" applyAlignment="1">
      <alignment vertical="center"/>
    </xf>
    <xf numFmtId="49" fontId="4" fillId="3" borderId="2" xfId="0" applyNumberFormat="1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164" fontId="4" fillId="3" borderId="1" xfId="0" applyNumberFormat="1" applyFont="1" applyFill="1" applyBorder="1" applyAlignment="1">
      <alignment horizontal="left" vertical="center" wrapText="1"/>
    </xf>
    <xf numFmtId="4" fontId="6" fillId="3" borderId="4" xfId="0" applyNumberFormat="1" applyFont="1" applyFill="1" applyBorder="1" applyAlignment="1">
      <alignment horizontal="center" vertical="center" wrapText="1"/>
    </xf>
    <xf numFmtId="165" fontId="4" fillId="3" borderId="4" xfId="0" applyNumberFormat="1" applyFont="1" applyFill="1" applyBorder="1" applyAlignment="1">
      <alignment horizontal="center" vertical="center" wrapText="1"/>
    </xf>
    <xf numFmtId="165" fontId="6" fillId="3" borderId="4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justify" vertical="center" wrapText="1"/>
    </xf>
    <xf numFmtId="49" fontId="6" fillId="3" borderId="4" xfId="0" applyNumberFormat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165" fontId="4" fillId="3" borderId="2" xfId="0" applyNumberFormat="1" applyFont="1" applyFill="1" applyBorder="1" applyAlignment="1">
      <alignment horizontal="center" vertical="center" wrapText="1"/>
    </xf>
    <xf numFmtId="165" fontId="4" fillId="3" borderId="8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justify"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10" fillId="3" borderId="1" xfId="0" applyFont="1" applyFill="1" applyBorder="1"/>
    <xf numFmtId="0" fontId="4" fillId="3" borderId="1" xfId="0" applyFont="1" applyFill="1" applyBorder="1" applyAlignment="1">
      <alignment horizontal="justify" vertical="center"/>
    </xf>
    <xf numFmtId="0" fontId="4" fillId="3" borderId="1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vertical="top" wrapText="1"/>
    </xf>
    <xf numFmtId="2" fontId="4" fillId="4" borderId="4" xfId="0" applyNumberFormat="1" applyFont="1" applyFill="1" applyBorder="1" applyAlignment="1">
      <alignment horizontal="left" vertical="center" wrapText="1"/>
    </xf>
    <xf numFmtId="2" fontId="4" fillId="4" borderId="1" xfId="0" applyNumberFormat="1" applyFont="1" applyFill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 vertical="top" wrapText="1"/>
    </xf>
    <xf numFmtId="49" fontId="6" fillId="3" borderId="1" xfId="0" applyNumberFormat="1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left" vertical="top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top" wrapText="1"/>
    </xf>
    <xf numFmtId="165" fontId="4" fillId="3" borderId="1" xfId="0" applyNumberFormat="1" applyFont="1" applyFill="1" applyBorder="1" applyAlignment="1">
      <alignment horizontal="justify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vertical="center" wrapText="1"/>
    </xf>
    <xf numFmtId="166" fontId="6" fillId="3" borderId="5" xfId="0" applyNumberFormat="1" applyFont="1" applyFill="1" applyBorder="1" applyAlignment="1">
      <alignment horizontal="left" vertical="top" wrapText="1"/>
    </xf>
    <xf numFmtId="166" fontId="6" fillId="3" borderId="1" xfId="0" applyNumberFormat="1" applyFont="1" applyFill="1" applyBorder="1" applyAlignment="1">
      <alignment horizontal="left" vertical="top" wrapText="1"/>
    </xf>
    <xf numFmtId="167" fontId="4" fillId="3" borderId="5" xfId="0" applyNumberFormat="1" applyFont="1" applyFill="1" applyBorder="1" applyAlignment="1">
      <alignment horizontal="center" vertical="top" wrapText="1"/>
    </xf>
    <xf numFmtId="0" fontId="7" fillId="0" borderId="11" xfId="0" applyFont="1" applyBorder="1"/>
    <xf numFmtId="0" fontId="0" fillId="0" borderId="0" xfId="0" applyAlignment="1">
      <alignment horizontal="center" wrapText="1"/>
    </xf>
    <xf numFmtId="2" fontId="6" fillId="3" borderId="6" xfId="0" applyNumberFormat="1" applyFont="1" applyFill="1" applyBorder="1" applyAlignment="1">
      <alignment horizontal="center" vertical="center" wrapText="1"/>
    </xf>
    <xf numFmtId="2" fontId="6" fillId="3" borderId="5" xfId="0" applyNumberFormat="1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166" fontId="6" fillId="3" borderId="6" xfId="0" applyNumberFormat="1" applyFont="1" applyFill="1" applyBorder="1" applyAlignment="1">
      <alignment horizontal="center" vertical="center" wrapText="1"/>
    </xf>
    <xf numFmtId="166" fontId="6" fillId="3" borderId="5" xfId="0" applyNumberFormat="1" applyFont="1" applyFill="1" applyBorder="1" applyAlignment="1">
      <alignment horizontal="center" vertical="center" wrapText="1"/>
    </xf>
    <xf numFmtId="166" fontId="4" fillId="3" borderId="6" xfId="0" applyNumberFormat="1" applyFont="1" applyFill="1" applyBorder="1" applyAlignment="1">
      <alignment horizontal="center" vertical="center" wrapText="1"/>
    </xf>
    <xf numFmtId="166" fontId="4" fillId="3" borderId="5" xfId="0" applyNumberFormat="1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top" wrapText="1"/>
    </xf>
    <xf numFmtId="0" fontId="4" fillId="3" borderId="5" xfId="0" applyFont="1" applyFill="1" applyBorder="1" applyAlignment="1">
      <alignment horizontal="center" vertical="top" wrapText="1"/>
    </xf>
    <xf numFmtId="0" fontId="4" fillId="3" borderId="6" xfId="0" applyFont="1" applyFill="1" applyBorder="1" applyAlignment="1">
      <alignment horizontal="center" vertical="top" wrapText="1"/>
    </xf>
    <xf numFmtId="165" fontId="4" fillId="3" borderId="6" xfId="3" applyNumberFormat="1" applyFont="1" applyFill="1" applyBorder="1" applyAlignment="1">
      <alignment horizontal="center" vertical="center"/>
    </xf>
    <xf numFmtId="165" fontId="4" fillId="3" borderId="5" xfId="3" applyNumberFormat="1" applyFont="1" applyFill="1" applyBorder="1" applyAlignment="1">
      <alignment horizontal="center" vertical="center"/>
    </xf>
    <xf numFmtId="166" fontId="4" fillId="3" borderId="10" xfId="0" applyNumberFormat="1" applyFont="1" applyFill="1" applyBorder="1" applyAlignment="1">
      <alignment horizontal="center" vertical="center" wrapText="1"/>
    </xf>
    <xf numFmtId="166" fontId="4" fillId="3" borderId="6" xfId="0" applyNumberFormat="1" applyFont="1" applyFill="1" applyBorder="1" applyAlignment="1">
      <alignment horizontal="center" vertical="center"/>
    </xf>
    <xf numFmtId="166" fontId="4" fillId="3" borderId="5" xfId="0" applyNumberFormat="1" applyFont="1" applyFill="1" applyBorder="1" applyAlignment="1">
      <alignment horizontal="center" vertical="center"/>
    </xf>
    <xf numFmtId="165" fontId="4" fillId="3" borderId="6" xfId="0" applyNumberFormat="1" applyFont="1" applyFill="1" applyBorder="1" applyAlignment="1">
      <alignment horizontal="center" vertical="center" wrapText="1"/>
    </xf>
    <xf numFmtId="165" fontId="4" fillId="3" borderId="5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left" vertical="top" wrapText="1"/>
    </xf>
    <xf numFmtId="0" fontId="14" fillId="0" borderId="0" xfId="0" applyFont="1" applyAlignment="1">
      <alignment horizontal="center" vertical="top" wrapText="1"/>
    </xf>
    <xf numFmtId="0" fontId="6" fillId="3" borderId="2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4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164" fontId="4" fillId="4" borderId="6" xfId="0" applyNumberFormat="1" applyFont="1" applyFill="1" applyBorder="1" applyAlignment="1">
      <alignment horizontal="left" vertical="top" wrapText="1"/>
    </xf>
    <xf numFmtId="164" fontId="4" fillId="4" borderId="5" xfId="0" applyNumberFormat="1" applyFont="1" applyFill="1" applyBorder="1" applyAlignment="1">
      <alignment horizontal="left" vertical="top" wrapText="1"/>
    </xf>
    <xf numFmtId="0" fontId="7" fillId="0" borderId="0" xfId="0" applyFont="1" applyAlignment="1">
      <alignment horizontal="center"/>
    </xf>
    <xf numFmtId="0" fontId="4" fillId="3" borderId="6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horizontal="left" vertical="top" wrapText="1"/>
    </xf>
    <xf numFmtId="44" fontId="4" fillId="3" borderId="6" xfId="2" applyFont="1" applyFill="1" applyBorder="1" applyAlignment="1">
      <alignment horizontal="left" vertical="top" wrapText="1"/>
    </xf>
    <xf numFmtId="44" fontId="4" fillId="3" borderId="5" xfId="2" applyFont="1" applyFill="1" applyBorder="1" applyAlignment="1">
      <alignment horizontal="left" vertical="top" wrapText="1"/>
    </xf>
    <xf numFmtId="0" fontId="6" fillId="3" borderId="6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4" fillId="3" borderId="10" xfId="0" applyFont="1" applyFill="1" applyBorder="1" applyAlignment="1">
      <alignment horizontal="center" vertical="center" wrapText="1"/>
    </xf>
    <xf numFmtId="164" fontId="4" fillId="4" borderId="10" xfId="0" applyNumberFormat="1" applyFont="1" applyFill="1" applyBorder="1" applyAlignment="1">
      <alignment horizontal="left" vertical="top" wrapText="1"/>
    </xf>
  </cellXfs>
  <cellStyles count="4">
    <cellStyle name="Comma" xfId="3" builtinId="3"/>
    <cellStyle name="Currency" xfId="2" builtinId="4"/>
    <cellStyle name="Normal" xfId="0" builtinId="0"/>
    <cellStyle name="Normal 2" xfId="1" xr:uid="{C6670A72-580F-4144-8C01-D8D997518C02}"/>
  </cellStyles>
  <dxfs count="0"/>
  <tableStyles count="0" defaultTableStyle="TableStyleMedium2" defaultPivotStyle="PivotStyleLight16"/>
  <colors>
    <mruColors>
      <color rgb="FFFF1111"/>
      <color rgb="FFFF8B8B"/>
      <color rgb="FFFF3B3B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F2E85-FD80-4919-9B8A-89152EA2ECE8}">
  <dimension ref="A1:HKH156"/>
  <sheetViews>
    <sheetView tabSelected="1" view="pageLayout" topLeftCell="A123" zoomScaleNormal="100" workbookViewId="0">
      <selection activeCell="F126" sqref="F126"/>
    </sheetView>
  </sheetViews>
  <sheetFormatPr defaultRowHeight="15.75" x14ac:dyDescent="0.25"/>
  <cols>
    <col min="1" max="1" width="13" customWidth="1"/>
    <col min="2" max="2" width="31.28515625" customWidth="1"/>
    <col min="3" max="3" width="12" customWidth="1"/>
    <col min="4" max="4" width="12.42578125" customWidth="1"/>
    <col min="5" max="5" width="12.140625" customWidth="1"/>
    <col min="6" max="6" width="13.42578125" style="5" customWidth="1"/>
    <col min="7" max="7" width="3.42578125" customWidth="1"/>
    <col min="8" max="8" width="11.140625" bestFit="1" customWidth="1"/>
    <col min="13" max="13" width="14.5703125" bestFit="1" customWidth="1"/>
  </cols>
  <sheetData>
    <row r="1" spans="1:13" ht="64.900000000000006" customHeight="1" x14ac:dyDescent="0.25">
      <c r="D1" s="116" t="s">
        <v>103</v>
      </c>
      <c r="E1" s="116"/>
      <c r="F1" s="116"/>
    </row>
    <row r="2" spans="1:13" ht="18" customHeight="1" x14ac:dyDescent="0.25">
      <c r="D2" s="28"/>
      <c r="E2" s="28"/>
      <c r="F2" s="28"/>
    </row>
    <row r="3" spans="1:13" ht="35.25" customHeight="1" x14ac:dyDescent="0.25">
      <c r="A3" s="117" t="s">
        <v>106</v>
      </c>
      <c r="B3" s="117"/>
      <c r="C3" s="117"/>
      <c r="D3" s="117"/>
      <c r="E3" s="117"/>
      <c r="F3" s="117"/>
    </row>
    <row r="4" spans="1:13" x14ac:dyDescent="0.25">
      <c r="F4" s="19" t="s">
        <v>13</v>
      </c>
    </row>
    <row r="5" spans="1:13" s="16" customFormat="1" ht="140.44999999999999" customHeight="1" x14ac:dyDescent="0.25">
      <c r="A5" s="15" t="s">
        <v>0</v>
      </c>
      <c r="B5" s="15" t="s">
        <v>1</v>
      </c>
      <c r="C5" s="30" t="s">
        <v>101</v>
      </c>
      <c r="D5" s="30" t="s">
        <v>102</v>
      </c>
      <c r="E5" s="30" t="s">
        <v>104</v>
      </c>
      <c r="F5" s="15" t="s">
        <v>124</v>
      </c>
      <c r="I5" s="17"/>
    </row>
    <row r="6" spans="1:13" ht="12" customHeight="1" x14ac:dyDescent="0.25">
      <c r="A6" s="1">
        <v>1</v>
      </c>
      <c r="B6" s="1">
        <v>2</v>
      </c>
      <c r="C6" s="1">
        <v>3</v>
      </c>
      <c r="D6" s="1">
        <v>4</v>
      </c>
      <c r="E6" s="1">
        <v>5</v>
      </c>
      <c r="F6" s="20">
        <v>6</v>
      </c>
    </row>
    <row r="7" spans="1:13" s="5" customFormat="1" ht="16.899999999999999" customHeight="1" x14ac:dyDescent="0.25">
      <c r="A7" s="8" t="s">
        <v>14</v>
      </c>
      <c r="B7" s="120" t="s">
        <v>15</v>
      </c>
      <c r="C7" s="121"/>
      <c r="D7" s="121"/>
      <c r="E7" s="122"/>
      <c r="F7" s="4"/>
    </row>
    <row r="8" spans="1:13" s="5" customFormat="1" ht="31.15" customHeight="1" x14ac:dyDescent="0.25">
      <c r="A8" s="8" t="s">
        <v>17</v>
      </c>
      <c r="B8" s="120" t="s">
        <v>16</v>
      </c>
      <c r="C8" s="121"/>
      <c r="D8" s="121"/>
      <c r="E8" s="122"/>
      <c r="F8" s="4"/>
    </row>
    <row r="9" spans="1:13" s="5" customFormat="1" ht="33.950000000000003" customHeight="1" x14ac:dyDescent="0.25">
      <c r="A9" s="2" t="s">
        <v>18</v>
      </c>
      <c r="B9" s="6" t="s">
        <v>77</v>
      </c>
      <c r="C9" s="32"/>
      <c r="D9" s="32"/>
      <c r="E9" s="32"/>
      <c r="F9" s="29" t="s">
        <v>90</v>
      </c>
    </row>
    <row r="10" spans="1:13" s="5" customFormat="1" ht="64.5" customHeight="1" x14ac:dyDescent="0.25">
      <c r="A10" s="26"/>
      <c r="B10" s="45" t="s">
        <v>132</v>
      </c>
      <c r="C10" s="42">
        <v>0</v>
      </c>
      <c r="D10" s="42">
        <v>0</v>
      </c>
      <c r="E10" s="42">
        <v>0</v>
      </c>
      <c r="F10" s="36"/>
    </row>
    <row r="11" spans="1:13" s="5" customFormat="1" ht="62.25" customHeight="1" x14ac:dyDescent="0.25">
      <c r="A11" s="26"/>
      <c r="B11" s="46" t="s">
        <v>133</v>
      </c>
      <c r="C11" s="47">
        <v>6078.8</v>
      </c>
      <c r="D11" s="47">
        <v>6078.8</v>
      </c>
      <c r="E11" s="47">
        <v>6078.8</v>
      </c>
      <c r="F11" s="36"/>
      <c r="M11" s="24"/>
    </row>
    <row r="12" spans="1:13" s="7" customFormat="1" ht="32.25" customHeight="1" x14ac:dyDescent="0.25">
      <c r="A12" s="26" t="s">
        <v>19</v>
      </c>
      <c r="B12" s="48" t="s">
        <v>20</v>
      </c>
      <c r="C12" s="49"/>
      <c r="D12" s="49"/>
      <c r="E12" s="49"/>
      <c r="F12" s="41" t="s">
        <v>91</v>
      </c>
    </row>
    <row r="13" spans="1:13" s="5" customFormat="1" ht="64.5" customHeight="1" x14ac:dyDescent="0.25">
      <c r="A13" s="26"/>
      <c r="B13" s="48" t="s">
        <v>133</v>
      </c>
      <c r="C13" s="50">
        <v>17182.3</v>
      </c>
      <c r="D13" s="50">
        <v>17182.3</v>
      </c>
      <c r="E13" s="50">
        <v>17182.3</v>
      </c>
      <c r="F13" s="36"/>
    </row>
    <row r="14" spans="1:13" s="5" customFormat="1" ht="63.75" customHeight="1" x14ac:dyDescent="0.25">
      <c r="A14" s="26"/>
      <c r="B14" s="34" t="s">
        <v>132</v>
      </c>
      <c r="C14" s="50">
        <v>0</v>
      </c>
      <c r="D14" s="47">
        <v>0</v>
      </c>
      <c r="E14" s="47">
        <v>0</v>
      </c>
      <c r="F14" s="36"/>
    </row>
    <row r="15" spans="1:13" s="5" customFormat="1" ht="30" customHeight="1" x14ac:dyDescent="0.25">
      <c r="A15" s="26" t="s">
        <v>21</v>
      </c>
      <c r="B15" s="34" t="s">
        <v>22</v>
      </c>
      <c r="C15" s="51"/>
      <c r="D15" s="52"/>
      <c r="E15" s="52"/>
      <c r="F15" s="41" t="s">
        <v>91</v>
      </c>
    </row>
    <row r="16" spans="1:13" s="5" customFormat="1" ht="16.899999999999999" customHeight="1" x14ac:dyDescent="0.25">
      <c r="A16" s="126"/>
      <c r="B16" s="128" t="s">
        <v>110</v>
      </c>
      <c r="C16" s="103">
        <v>3267.8</v>
      </c>
      <c r="D16" s="103">
        <v>3600</v>
      </c>
      <c r="E16" s="103">
        <f>3660</f>
        <v>3660</v>
      </c>
      <c r="F16" s="99"/>
    </row>
    <row r="17" spans="1:16" s="5" customFormat="1" ht="13.7" customHeight="1" x14ac:dyDescent="0.25">
      <c r="A17" s="127"/>
      <c r="B17" s="129"/>
      <c r="C17" s="104"/>
      <c r="D17" s="104"/>
      <c r="E17" s="104"/>
      <c r="F17" s="100"/>
    </row>
    <row r="18" spans="1:16" s="5" customFormat="1" ht="33.950000000000003" customHeight="1" x14ac:dyDescent="0.25">
      <c r="A18" s="26"/>
      <c r="B18" s="34" t="s">
        <v>134</v>
      </c>
      <c r="C18" s="50">
        <v>0</v>
      </c>
      <c r="D18" s="47">
        <v>0</v>
      </c>
      <c r="E18" s="47">
        <v>0</v>
      </c>
      <c r="F18" s="36"/>
    </row>
    <row r="19" spans="1:16" s="5" customFormat="1" ht="31.5" customHeight="1" x14ac:dyDescent="0.25">
      <c r="A19" s="26" t="s">
        <v>23</v>
      </c>
      <c r="B19" s="54" t="s">
        <v>24</v>
      </c>
      <c r="C19" s="35"/>
      <c r="D19" s="35"/>
      <c r="E19" s="35"/>
      <c r="F19" s="41" t="s">
        <v>91</v>
      </c>
    </row>
    <row r="20" spans="1:16" s="5" customFormat="1" ht="51" customHeight="1" x14ac:dyDescent="0.25">
      <c r="A20" s="26"/>
      <c r="B20" s="54" t="s">
        <v>135</v>
      </c>
      <c r="C20" s="47">
        <v>403.6</v>
      </c>
      <c r="D20" s="47">
        <v>403.6</v>
      </c>
      <c r="E20" s="47">
        <v>403.6</v>
      </c>
      <c r="F20" s="36"/>
    </row>
    <row r="21" spans="1:16" s="5" customFormat="1" ht="52.5" customHeight="1" x14ac:dyDescent="0.25">
      <c r="A21" s="26"/>
      <c r="B21" s="54" t="s">
        <v>136</v>
      </c>
      <c r="C21" s="47">
        <v>0</v>
      </c>
      <c r="D21" s="47">
        <v>0</v>
      </c>
      <c r="E21" s="47">
        <v>0</v>
      </c>
      <c r="F21" s="36"/>
    </row>
    <row r="22" spans="1:16" s="5" customFormat="1" ht="31.35" customHeight="1" x14ac:dyDescent="0.25">
      <c r="A22" s="26"/>
      <c r="B22" s="34" t="s">
        <v>110</v>
      </c>
      <c r="C22" s="47">
        <v>9.3000000000000007</v>
      </c>
      <c r="D22" s="47">
        <v>9.3000000000000007</v>
      </c>
      <c r="E22" s="47">
        <v>9.3000000000000007</v>
      </c>
      <c r="F22" s="36"/>
    </row>
    <row r="23" spans="1:16" s="5" customFormat="1" ht="61.5" customHeight="1" x14ac:dyDescent="0.25">
      <c r="A23" s="26" t="s">
        <v>25</v>
      </c>
      <c r="B23" s="54" t="s">
        <v>94</v>
      </c>
      <c r="C23" s="52"/>
      <c r="D23" s="52"/>
      <c r="E23" s="52"/>
      <c r="F23" s="41" t="s">
        <v>91</v>
      </c>
      <c r="I23" s="130"/>
      <c r="J23" s="130"/>
      <c r="K23" s="130"/>
      <c r="L23" s="130"/>
      <c r="M23" s="130"/>
      <c r="N23" s="130"/>
      <c r="O23" s="130"/>
      <c r="P23" s="130"/>
    </row>
    <row r="24" spans="1:16" s="5" customFormat="1" ht="48.75" customHeight="1" x14ac:dyDescent="0.25">
      <c r="A24" s="26"/>
      <c r="B24" s="46" t="s">
        <v>135</v>
      </c>
      <c r="C24" s="47">
        <v>12.1</v>
      </c>
      <c r="D24" s="47">
        <v>12.1</v>
      </c>
      <c r="E24" s="47">
        <v>12.1</v>
      </c>
      <c r="F24" s="36"/>
    </row>
    <row r="25" spans="1:16" s="5" customFormat="1" ht="33.950000000000003" customHeight="1" x14ac:dyDescent="0.25">
      <c r="A25" s="26"/>
      <c r="B25" s="48" t="s">
        <v>110</v>
      </c>
      <c r="C25" s="47">
        <v>1187.4000000000001</v>
      </c>
      <c r="D25" s="47">
        <f>2140.244+160.957</f>
        <v>2301.201</v>
      </c>
      <c r="E25" s="47">
        <f>2600+280+2+10+20</f>
        <v>2912</v>
      </c>
      <c r="F25" s="36"/>
    </row>
    <row r="26" spans="1:16" s="5" customFormat="1" ht="33.950000000000003" customHeight="1" x14ac:dyDescent="0.25">
      <c r="A26" s="26"/>
      <c r="B26" s="48" t="s">
        <v>134</v>
      </c>
      <c r="C26" s="47">
        <f>3.2095-3.2095</f>
        <v>0</v>
      </c>
      <c r="D26" s="47">
        <v>0</v>
      </c>
      <c r="E26" s="47">
        <v>0</v>
      </c>
      <c r="F26" s="36"/>
    </row>
    <row r="27" spans="1:16" s="5" customFormat="1" ht="33.950000000000003" customHeight="1" x14ac:dyDescent="0.25">
      <c r="A27" s="26"/>
      <c r="B27" s="55" t="s">
        <v>137</v>
      </c>
      <c r="C27" s="47">
        <v>0.16800000000000001</v>
      </c>
      <c r="D27" s="47">
        <v>0.16800000000000001</v>
      </c>
      <c r="E27" s="47">
        <v>0.16800000000000001</v>
      </c>
      <c r="F27" s="36"/>
    </row>
    <row r="28" spans="1:16" s="5" customFormat="1" ht="51" customHeight="1" x14ac:dyDescent="0.25">
      <c r="A28" s="26" t="s">
        <v>27</v>
      </c>
      <c r="B28" s="54" t="s">
        <v>26</v>
      </c>
      <c r="C28" s="35"/>
      <c r="D28" s="35"/>
      <c r="E28" s="35"/>
      <c r="F28" s="41" t="s">
        <v>90</v>
      </c>
    </row>
    <row r="29" spans="1:16" s="5" customFormat="1" ht="46.5" customHeight="1" x14ac:dyDescent="0.25">
      <c r="A29" s="26"/>
      <c r="B29" s="46" t="s">
        <v>112</v>
      </c>
      <c r="C29" s="47">
        <v>168</v>
      </c>
      <c r="D29" s="47">
        <v>168</v>
      </c>
      <c r="E29" s="47">
        <v>168</v>
      </c>
      <c r="F29" s="36"/>
    </row>
    <row r="30" spans="1:16" s="5" customFormat="1" ht="31.7" customHeight="1" x14ac:dyDescent="0.25">
      <c r="A30" s="26" t="s">
        <v>29</v>
      </c>
      <c r="B30" s="46" t="s">
        <v>28</v>
      </c>
      <c r="C30" s="35"/>
      <c r="D30" s="35"/>
      <c r="E30" s="35"/>
      <c r="F30" s="41" t="s">
        <v>91</v>
      </c>
    </row>
    <row r="31" spans="1:16" s="5" customFormat="1" ht="46.5" customHeight="1" x14ac:dyDescent="0.25">
      <c r="A31" s="26"/>
      <c r="B31" s="46" t="s">
        <v>113</v>
      </c>
      <c r="C31" s="47">
        <v>1300.3</v>
      </c>
      <c r="D31" s="47">
        <v>1300.3</v>
      </c>
      <c r="E31" s="47">
        <v>1300.3</v>
      </c>
      <c r="F31" s="36"/>
    </row>
    <row r="32" spans="1:16" s="5" customFormat="1" ht="48.75" customHeight="1" x14ac:dyDescent="0.25">
      <c r="A32" s="26"/>
      <c r="B32" s="46" t="s">
        <v>138</v>
      </c>
      <c r="C32" s="47">
        <v>0</v>
      </c>
      <c r="D32" s="47">
        <v>0</v>
      </c>
      <c r="E32" s="47">
        <v>0</v>
      </c>
      <c r="F32" s="36"/>
    </row>
    <row r="33" spans="1:6" s="5" customFormat="1" ht="33.950000000000003" customHeight="1" x14ac:dyDescent="0.25">
      <c r="A33" s="26" t="s">
        <v>30</v>
      </c>
      <c r="B33" s="54" t="s">
        <v>31</v>
      </c>
      <c r="C33" s="35"/>
      <c r="D33" s="35"/>
      <c r="E33" s="35"/>
      <c r="F33" s="41" t="s">
        <v>91</v>
      </c>
    </row>
    <row r="34" spans="1:6" s="5" customFormat="1" ht="45" customHeight="1" x14ac:dyDescent="0.25">
      <c r="A34" s="26"/>
      <c r="B34" s="46" t="s">
        <v>112</v>
      </c>
      <c r="C34" s="47">
        <f>42.5+5.5</f>
        <v>48</v>
      </c>
      <c r="D34" s="47">
        <f>42.5+5.5</f>
        <v>48</v>
      </c>
      <c r="E34" s="47">
        <f>42.5+5.5</f>
        <v>48</v>
      </c>
      <c r="F34" s="36"/>
    </row>
    <row r="35" spans="1:6" s="5" customFormat="1" ht="33" customHeight="1" x14ac:dyDescent="0.25">
      <c r="A35" s="26" t="s">
        <v>32</v>
      </c>
      <c r="B35" s="54" t="s">
        <v>107</v>
      </c>
      <c r="C35" s="35"/>
      <c r="D35" s="35"/>
      <c r="E35" s="35"/>
      <c r="F35" s="41" t="s">
        <v>90</v>
      </c>
    </row>
    <row r="36" spans="1:6" s="5" customFormat="1" ht="33.75" customHeight="1" x14ac:dyDescent="0.25">
      <c r="A36" s="99"/>
      <c r="B36" s="128" t="s">
        <v>139</v>
      </c>
      <c r="C36" s="103">
        <v>0</v>
      </c>
      <c r="D36" s="103">
        <v>0</v>
      </c>
      <c r="E36" s="103">
        <v>0</v>
      </c>
      <c r="F36" s="99"/>
    </row>
    <row r="37" spans="1:6" s="5" customFormat="1" ht="3.75" customHeight="1" x14ac:dyDescent="0.25">
      <c r="A37" s="100"/>
      <c r="B37" s="129"/>
      <c r="C37" s="104"/>
      <c r="D37" s="104"/>
      <c r="E37" s="104"/>
      <c r="F37" s="100"/>
    </row>
    <row r="38" spans="1:6" s="5" customFormat="1" ht="24.95" customHeight="1" x14ac:dyDescent="0.25">
      <c r="A38" s="99"/>
      <c r="B38" s="128" t="s">
        <v>109</v>
      </c>
      <c r="C38" s="103">
        <v>0</v>
      </c>
      <c r="D38" s="103">
        <v>0</v>
      </c>
      <c r="E38" s="103">
        <v>0</v>
      </c>
      <c r="F38" s="99"/>
    </row>
    <row r="39" spans="1:6" s="5" customFormat="1" ht="9" customHeight="1" x14ac:dyDescent="0.25">
      <c r="A39" s="100"/>
      <c r="B39" s="129"/>
      <c r="C39" s="104"/>
      <c r="D39" s="104"/>
      <c r="E39" s="104"/>
      <c r="F39" s="100"/>
    </row>
    <row r="40" spans="1:6" s="5" customFormat="1" ht="31.35" customHeight="1" x14ac:dyDescent="0.25">
      <c r="A40" s="26"/>
      <c r="B40" s="48" t="s">
        <v>110</v>
      </c>
      <c r="C40" s="47">
        <v>992.7</v>
      </c>
      <c r="D40" s="47">
        <v>992.7</v>
      </c>
      <c r="E40" s="47">
        <v>992.7</v>
      </c>
      <c r="F40" s="36"/>
    </row>
    <row r="41" spans="1:6" s="5" customFormat="1" ht="78" customHeight="1" x14ac:dyDescent="0.25">
      <c r="A41" s="26" t="s">
        <v>33</v>
      </c>
      <c r="B41" s="34" t="s">
        <v>159</v>
      </c>
      <c r="C41" s="35"/>
      <c r="D41" s="35"/>
      <c r="E41" s="35"/>
      <c r="F41" s="41" t="s">
        <v>79</v>
      </c>
    </row>
    <row r="42" spans="1:6" s="5" customFormat="1" ht="36" customHeight="1" x14ac:dyDescent="0.25">
      <c r="A42" s="26"/>
      <c r="B42" s="34" t="s">
        <v>110</v>
      </c>
      <c r="C42" s="47">
        <v>283.8</v>
      </c>
      <c r="D42" s="47">
        <v>283.8</v>
      </c>
      <c r="E42" s="47">
        <v>283.8</v>
      </c>
      <c r="F42" s="36"/>
    </row>
    <row r="43" spans="1:6" s="5" customFormat="1" ht="31.9" customHeight="1" x14ac:dyDescent="0.25">
      <c r="A43" s="26"/>
      <c r="B43" s="34" t="s">
        <v>110</v>
      </c>
      <c r="C43" s="53">
        <v>110</v>
      </c>
      <c r="D43" s="53">
        <v>110</v>
      </c>
      <c r="E43" s="53">
        <v>110</v>
      </c>
      <c r="F43" s="36"/>
    </row>
    <row r="44" spans="1:6" s="5" customFormat="1" ht="31.9" customHeight="1" x14ac:dyDescent="0.25">
      <c r="A44" s="99"/>
      <c r="B44" s="128" t="s">
        <v>139</v>
      </c>
      <c r="C44" s="103">
        <v>0</v>
      </c>
      <c r="D44" s="103">
        <v>0</v>
      </c>
      <c r="E44" s="103">
        <v>0</v>
      </c>
      <c r="F44" s="99"/>
    </row>
    <row r="45" spans="1:6" s="5" customFormat="1" ht="0.95" customHeight="1" x14ac:dyDescent="0.25">
      <c r="A45" s="100"/>
      <c r="B45" s="129"/>
      <c r="C45" s="104"/>
      <c r="D45" s="104"/>
      <c r="E45" s="104"/>
      <c r="F45" s="100"/>
    </row>
    <row r="46" spans="1:6" s="5" customFormat="1" ht="18.75" customHeight="1" x14ac:dyDescent="0.25">
      <c r="A46" s="99"/>
      <c r="B46" s="128" t="s">
        <v>109</v>
      </c>
      <c r="C46" s="103">
        <v>0</v>
      </c>
      <c r="D46" s="103">
        <v>0</v>
      </c>
      <c r="E46" s="103">
        <v>0</v>
      </c>
      <c r="F46" s="99"/>
    </row>
    <row r="47" spans="1:6" s="5" customFormat="1" ht="13.5" customHeight="1" x14ac:dyDescent="0.25">
      <c r="A47" s="100"/>
      <c r="B47" s="129"/>
      <c r="C47" s="104"/>
      <c r="D47" s="104"/>
      <c r="E47" s="104"/>
      <c r="F47" s="100"/>
    </row>
    <row r="48" spans="1:6" s="5" customFormat="1" ht="33.6" customHeight="1" x14ac:dyDescent="0.25">
      <c r="A48" s="36"/>
      <c r="B48" s="57" t="s">
        <v>108</v>
      </c>
      <c r="C48" s="47">
        <v>153.02199999999999</v>
      </c>
      <c r="D48" s="47">
        <v>153.02199999999999</v>
      </c>
      <c r="E48" s="47">
        <v>153.02199999999999</v>
      </c>
      <c r="F48" s="36"/>
    </row>
    <row r="49" spans="1:6" s="5" customFormat="1" ht="45.75" customHeight="1" x14ac:dyDescent="0.25">
      <c r="A49" s="26" t="s">
        <v>34</v>
      </c>
      <c r="B49" s="34" t="s">
        <v>78</v>
      </c>
      <c r="C49" s="58"/>
      <c r="D49" s="58"/>
      <c r="E49" s="58"/>
      <c r="F49" s="41" t="s">
        <v>90</v>
      </c>
    </row>
    <row r="50" spans="1:6" s="5" customFormat="1" ht="60" customHeight="1" x14ac:dyDescent="0.25">
      <c r="A50" s="26"/>
      <c r="B50" s="34" t="s">
        <v>132</v>
      </c>
      <c r="C50" s="47">
        <v>0</v>
      </c>
      <c r="D50" s="47">
        <v>0</v>
      </c>
      <c r="E50" s="47">
        <v>0</v>
      </c>
      <c r="F50" s="36"/>
    </row>
    <row r="51" spans="1:6" s="5" customFormat="1" ht="62.25" customHeight="1" x14ac:dyDescent="0.25">
      <c r="A51" s="26"/>
      <c r="B51" s="34" t="s">
        <v>111</v>
      </c>
      <c r="C51" s="59">
        <v>124.6</v>
      </c>
      <c r="D51" s="59">
        <v>124.6</v>
      </c>
      <c r="E51" s="59">
        <v>124.6</v>
      </c>
      <c r="F51" s="36"/>
    </row>
    <row r="52" spans="1:6" s="5" customFormat="1" ht="24" customHeight="1" x14ac:dyDescent="0.25">
      <c r="A52" s="26" t="s">
        <v>35</v>
      </c>
      <c r="B52" s="34" t="s">
        <v>36</v>
      </c>
      <c r="C52" s="33"/>
      <c r="D52" s="33"/>
      <c r="E52" s="33"/>
      <c r="F52" s="41" t="s">
        <v>91</v>
      </c>
    </row>
    <row r="53" spans="1:6" s="5" customFormat="1" ht="65.25" customHeight="1" x14ac:dyDescent="0.25">
      <c r="A53" s="26"/>
      <c r="B53" s="34" t="s">
        <v>140</v>
      </c>
      <c r="C53" s="42">
        <v>0</v>
      </c>
      <c r="D53" s="47">
        <v>0</v>
      </c>
      <c r="E53" s="47">
        <v>0</v>
      </c>
      <c r="F53" s="36"/>
    </row>
    <row r="54" spans="1:6" s="5" customFormat="1" ht="61.5" customHeight="1" x14ac:dyDescent="0.25">
      <c r="A54" s="26"/>
      <c r="B54" s="34" t="s">
        <v>141</v>
      </c>
      <c r="C54" s="42">
        <v>120.3</v>
      </c>
      <c r="D54" s="42">
        <v>120.3</v>
      </c>
      <c r="E54" s="42">
        <v>120.3</v>
      </c>
      <c r="F54" s="36"/>
    </row>
    <row r="55" spans="1:6" s="5" customFormat="1" ht="23.45" customHeight="1" x14ac:dyDescent="0.25">
      <c r="A55" s="25" t="s">
        <v>43</v>
      </c>
      <c r="B55" s="60" t="s">
        <v>38</v>
      </c>
      <c r="C55" s="61"/>
      <c r="D55" s="61"/>
      <c r="E55" s="62"/>
      <c r="F55" s="36"/>
    </row>
    <row r="56" spans="1:6" s="5" customFormat="1" ht="72" customHeight="1" x14ac:dyDescent="0.25">
      <c r="A56" s="25" t="s">
        <v>44</v>
      </c>
      <c r="B56" s="34" t="s">
        <v>40</v>
      </c>
      <c r="C56" s="58"/>
      <c r="D56" s="58"/>
      <c r="E56" s="58"/>
      <c r="F56" s="41" t="s">
        <v>162</v>
      </c>
    </row>
    <row r="57" spans="1:6" s="5" customFormat="1" ht="46.5" customHeight="1" x14ac:dyDescent="0.25">
      <c r="A57" s="63"/>
      <c r="B57" s="48" t="s">
        <v>114</v>
      </c>
      <c r="C57" s="59">
        <v>165.4</v>
      </c>
      <c r="D57" s="59">
        <v>165.4</v>
      </c>
      <c r="E57" s="59">
        <v>165.4</v>
      </c>
      <c r="F57" s="36"/>
    </row>
    <row r="58" spans="1:6" s="5" customFormat="1" ht="33.950000000000003" customHeight="1" x14ac:dyDescent="0.25">
      <c r="A58" s="25" t="s">
        <v>45</v>
      </c>
      <c r="B58" s="34" t="s">
        <v>42</v>
      </c>
      <c r="C58" s="58"/>
      <c r="D58" s="58"/>
      <c r="E58" s="58"/>
      <c r="F58" s="41" t="s">
        <v>89</v>
      </c>
    </row>
    <row r="59" spans="1:6" s="5" customFormat="1" ht="42.75" customHeight="1" x14ac:dyDescent="0.25">
      <c r="A59" s="63"/>
      <c r="B59" s="34" t="s">
        <v>114</v>
      </c>
      <c r="C59" s="59">
        <v>6.6</v>
      </c>
      <c r="D59" s="59">
        <v>6.6</v>
      </c>
      <c r="E59" s="59">
        <v>6.6</v>
      </c>
      <c r="F59" s="36"/>
    </row>
    <row r="60" spans="1:6" s="11" customFormat="1" ht="26.45" customHeight="1" x14ac:dyDescent="0.25">
      <c r="A60" s="25" t="s">
        <v>37</v>
      </c>
      <c r="B60" s="64" t="s">
        <v>46</v>
      </c>
      <c r="C60" s="65"/>
      <c r="D60" s="65"/>
      <c r="E60" s="66"/>
      <c r="F60" s="37"/>
    </row>
    <row r="61" spans="1:6" s="5" customFormat="1" ht="34.9" customHeight="1" x14ac:dyDescent="0.25">
      <c r="A61" s="25" t="s">
        <v>39</v>
      </c>
      <c r="B61" s="123" t="s">
        <v>128</v>
      </c>
      <c r="C61" s="124"/>
      <c r="D61" s="124"/>
      <c r="E61" s="125"/>
      <c r="F61" s="37"/>
    </row>
    <row r="62" spans="1:6" s="5" customFormat="1" ht="62.25" customHeight="1" x14ac:dyDescent="0.25">
      <c r="A62" s="26" t="s">
        <v>47</v>
      </c>
      <c r="B62" s="67" t="s">
        <v>48</v>
      </c>
      <c r="C62" s="68"/>
      <c r="D62" s="49"/>
      <c r="E62" s="49"/>
      <c r="F62" s="56" t="s">
        <v>163</v>
      </c>
    </row>
    <row r="63" spans="1:6" s="5" customFormat="1" ht="33.6" customHeight="1" x14ac:dyDescent="0.25">
      <c r="A63" s="26"/>
      <c r="B63" s="67" t="s">
        <v>115</v>
      </c>
      <c r="C63" s="69">
        <v>22.8</v>
      </c>
      <c r="D63" s="42">
        <v>43</v>
      </c>
      <c r="E63" s="42">
        <v>41</v>
      </c>
      <c r="F63" s="39"/>
    </row>
    <row r="64" spans="1:6" s="5" customFormat="1" ht="30" customHeight="1" x14ac:dyDescent="0.25">
      <c r="A64" s="26"/>
      <c r="B64" s="67" t="s">
        <v>116</v>
      </c>
      <c r="C64" s="69">
        <v>143.80000000000001</v>
      </c>
      <c r="D64" s="42">
        <v>127.8</v>
      </c>
      <c r="E64" s="42">
        <f>135.5-1.2</f>
        <v>134.30000000000001</v>
      </c>
      <c r="F64" s="39"/>
    </row>
    <row r="65" spans="1:6" s="5" customFormat="1" ht="30" customHeight="1" x14ac:dyDescent="0.25">
      <c r="A65" s="26"/>
      <c r="B65" s="67" t="s">
        <v>142</v>
      </c>
      <c r="C65" s="69">
        <v>24.306000000000001</v>
      </c>
      <c r="D65" s="42">
        <v>2.1</v>
      </c>
      <c r="E65" s="42">
        <v>2.1</v>
      </c>
      <c r="F65" s="39"/>
    </row>
    <row r="66" spans="1:6" s="5" customFormat="1" ht="30" customHeight="1" x14ac:dyDescent="0.25">
      <c r="A66" s="26"/>
      <c r="B66" s="67" t="s">
        <v>117</v>
      </c>
      <c r="C66" s="47">
        <v>1514.4</v>
      </c>
      <c r="D66" s="47">
        <v>1750</v>
      </c>
      <c r="E66" s="47">
        <v>1870.6</v>
      </c>
      <c r="F66" s="39"/>
    </row>
    <row r="67" spans="1:6" s="5" customFormat="1" ht="31.5" x14ac:dyDescent="0.25">
      <c r="A67" s="26" t="s">
        <v>49</v>
      </c>
      <c r="B67" s="67" t="s">
        <v>50</v>
      </c>
      <c r="C67" s="70"/>
      <c r="D67" s="70"/>
      <c r="E67" s="70"/>
      <c r="F67" s="56" t="s">
        <v>164</v>
      </c>
    </row>
    <row r="68" spans="1:6" s="5" customFormat="1" ht="31.5" x14ac:dyDescent="0.25">
      <c r="A68" s="26"/>
      <c r="B68" s="34" t="s">
        <v>152</v>
      </c>
      <c r="C68" s="69">
        <v>15</v>
      </c>
      <c r="D68" s="42">
        <v>15</v>
      </c>
      <c r="E68" s="42">
        <v>15</v>
      </c>
      <c r="F68" s="39"/>
    </row>
    <row r="69" spans="1:6" s="5" customFormat="1" ht="31.5" x14ac:dyDescent="0.25">
      <c r="A69" s="71"/>
      <c r="B69" s="34" t="s">
        <v>142</v>
      </c>
      <c r="C69" s="42">
        <v>5.4989999999999997</v>
      </c>
      <c r="D69" s="42">
        <v>0.5</v>
      </c>
      <c r="E69" s="42">
        <v>0.5</v>
      </c>
      <c r="F69" s="39"/>
    </row>
    <row r="70" spans="1:6" s="5" customFormat="1" ht="32.25" customHeight="1" x14ac:dyDescent="0.25">
      <c r="A70" s="126"/>
      <c r="B70" s="128" t="s">
        <v>110</v>
      </c>
      <c r="C70" s="113">
        <v>432.8</v>
      </c>
      <c r="D70" s="113">
        <v>440.76</v>
      </c>
      <c r="E70" s="113">
        <v>450</v>
      </c>
      <c r="F70" s="107"/>
    </row>
    <row r="71" spans="1:6" s="5" customFormat="1" ht="57.75" hidden="1" customHeight="1" x14ac:dyDescent="0.25">
      <c r="A71" s="127"/>
      <c r="B71" s="129"/>
      <c r="C71" s="114"/>
      <c r="D71" s="114"/>
      <c r="E71" s="114"/>
      <c r="F71" s="106"/>
    </row>
    <row r="72" spans="1:6" s="5" customFormat="1" ht="60" customHeight="1" x14ac:dyDescent="0.25">
      <c r="A72" s="26" t="s">
        <v>51</v>
      </c>
      <c r="B72" s="34" t="s">
        <v>125</v>
      </c>
      <c r="C72" s="35"/>
      <c r="D72" s="35"/>
      <c r="E72" s="35"/>
      <c r="F72" s="41" t="s">
        <v>165</v>
      </c>
    </row>
    <row r="73" spans="1:6" s="5" customFormat="1" ht="18.95" customHeight="1" x14ac:dyDescent="0.25">
      <c r="A73" s="99"/>
      <c r="B73" s="128" t="s">
        <v>110</v>
      </c>
      <c r="C73" s="111">
        <v>2264</v>
      </c>
      <c r="D73" s="111">
        <f>2282.5</f>
        <v>2282.5</v>
      </c>
      <c r="E73" s="111">
        <f>2382.5</f>
        <v>2382.5</v>
      </c>
      <c r="F73" s="99"/>
    </row>
    <row r="74" spans="1:6" s="5" customFormat="1" ht="13.35" customHeight="1" x14ac:dyDescent="0.25">
      <c r="A74" s="100"/>
      <c r="B74" s="129"/>
      <c r="C74" s="112"/>
      <c r="D74" s="112"/>
      <c r="E74" s="112"/>
      <c r="F74" s="100"/>
    </row>
    <row r="75" spans="1:6" s="5" customFormat="1" ht="47.25" customHeight="1" x14ac:dyDescent="0.25">
      <c r="A75" s="38"/>
      <c r="B75" s="34" t="s">
        <v>143</v>
      </c>
      <c r="C75" s="42">
        <f>1.2+56.8</f>
        <v>58</v>
      </c>
      <c r="D75" s="42">
        <f>1.2+56.8</f>
        <v>58</v>
      </c>
      <c r="E75" s="42">
        <f>1.2+56.8</f>
        <v>58</v>
      </c>
      <c r="F75" s="43"/>
    </row>
    <row r="76" spans="1:6" s="5" customFormat="1" ht="31.15" customHeight="1" x14ac:dyDescent="0.25">
      <c r="A76" s="26" t="s">
        <v>52</v>
      </c>
      <c r="B76" s="34" t="s">
        <v>53</v>
      </c>
      <c r="C76" s="70"/>
      <c r="D76" s="33"/>
      <c r="E76" s="33"/>
      <c r="F76" s="41" t="s">
        <v>166</v>
      </c>
    </row>
    <row r="77" spans="1:6" s="5" customFormat="1" ht="29.45" customHeight="1" x14ac:dyDescent="0.25">
      <c r="A77" s="26"/>
      <c r="B77" s="34" t="s">
        <v>110</v>
      </c>
      <c r="C77" s="69">
        <v>58</v>
      </c>
      <c r="D77" s="42">
        <v>58</v>
      </c>
      <c r="E77" s="42">
        <v>58</v>
      </c>
      <c r="F77" s="36"/>
    </row>
    <row r="78" spans="1:6" s="5" customFormat="1" ht="31.5" x14ac:dyDescent="0.25">
      <c r="A78" s="26" t="s">
        <v>54</v>
      </c>
      <c r="B78" s="34" t="s">
        <v>55</v>
      </c>
      <c r="C78" s="70"/>
      <c r="D78" s="70"/>
      <c r="E78" s="70"/>
      <c r="F78" s="41" t="s">
        <v>85</v>
      </c>
    </row>
    <row r="79" spans="1:6" s="5" customFormat="1" ht="35.450000000000003" customHeight="1" x14ac:dyDescent="0.25">
      <c r="A79" s="26"/>
      <c r="B79" s="34" t="s">
        <v>110</v>
      </c>
      <c r="C79" s="69">
        <v>188.2</v>
      </c>
      <c r="D79" s="69">
        <v>188.2</v>
      </c>
      <c r="E79" s="69">
        <v>188.2</v>
      </c>
      <c r="F79" s="36"/>
    </row>
    <row r="80" spans="1:6" s="5" customFormat="1" ht="46.7" customHeight="1" x14ac:dyDescent="0.25">
      <c r="A80" s="26" t="s">
        <v>56</v>
      </c>
      <c r="B80" s="67" t="s">
        <v>57</v>
      </c>
      <c r="C80" s="72"/>
      <c r="D80" s="72"/>
      <c r="E80" s="72"/>
      <c r="F80" s="56" t="s">
        <v>167</v>
      </c>
    </row>
    <row r="81" spans="1:7" s="5" customFormat="1" ht="31.5" x14ac:dyDescent="0.25">
      <c r="A81" s="26"/>
      <c r="B81" s="34" t="s">
        <v>152</v>
      </c>
      <c r="C81" s="69">
        <v>252.3</v>
      </c>
      <c r="D81" s="69">
        <v>255.7</v>
      </c>
      <c r="E81" s="69">
        <v>259</v>
      </c>
      <c r="F81" s="39"/>
    </row>
    <row r="82" spans="1:7" s="5" customFormat="1" ht="31.5" x14ac:dyDescent="0.25">
      <c r="A82" s="26"/>
      <c r="B82" s="34" t="s">
        <v>142</v>
      </c>
      <c r="C82" s="69">
        <v>7.1230000000000002</v>
      </c>
      <c r="D82" s="42">
        <v>0.52500000000000002</v>
      </c>
      <c r="E82" s="42">
        <v>0.52500000000000002</v>
      </c>
      <c r="F82" s="39"/>
    </row>
    <row r="83" spans="1:7" s="5" customFormat="1" ht="35.450000000000003" customHeight="1" x14ac:dyDescent="0.25">
      <c r="A83" s="26"/>
      <c r="B83" s="34" t="s">
        <v>110</v>
      </c>
      <c r="C83" s="69">
        <v>745.4</v>
      </c>
      <c r="D83" s="42">
        <v>800</v>
      </c>
      <c r="E83" s="42">
        <v>900</v>
      </c>
      <c r="F83" s="39"/>
    </row>
    <row r="84" spans="1:7" s="5" customFormat="1" ht="48" customHeight="1" x14ac:dyDescent="0.25">
      <c r="A84" s="26" t="s">
        <v>58</v>
      </c>
      <c r="B84" s="67" t="s">
        <v>59</v>
      </c>
      <c r="C84" s="68"/>
      <c r="D84" s="73"/>
      <c r="E84" s="68"/>
      <c r="F84" s="56" t="s">
        <v>168</v>
      </c>
    </row>
    <row r="85" spans="1:7" s="5" customFormat="1" ht="31.9" customHeight="1" x14ac:dyDescent="0.25">
      <c r="A85" s="26"/>
      <c r="B85" s="34" t="s">
        <v>152</v>
      </c>
      <c r="C85" s="69">
        <v>3.8</v>
      </c>
      <c r="D85" s="42">
        <v>4.8</v>
      </c>
      <c r="E85" s="74">
        <v>4</v>
      </c>
      <c r="F85" s="39"/>
    </row>
    <row r="86" spans="1:7" s="5" customFormat="1" ht="31.9" customHeight="1" x14ac:dyDescent="0.25">
      <c r="A86" s="26"/>
      <c r="B86" s="34" t="s">
        <v>142</v>
      </c>
      <c r="C86" s="42">
        <v>28.492000000000001</v>
      </c>
      <c r="D86" s="42">
        <v>2.5</v>
      </c>
      <c r="E86" s="74">
        <v>2</v>
      </c>
      <c r="F86" s="39"/>
    </row>
    <row r="87" spans="1:7" s="5" customFormat="1" ht="31.9" customHeight="1" x14ac:dyDescent="0.25">
      <c r="A87" s="26"/>
      <c r="B87" s="34" t="s">
        <v>144</v>
      </c>
      <c r="C87" s="42">
        <v>8.8620000000000001</v>
      </c>
      <c r="D87" s="42">
        <v>8.8620000000000001</v>
      </c>
      <c r="E87" s="42">
        <v>8.8620000000000001</v>
      </c>
      <c r="F87" s="39"/>
      <c r="G87" s="95"/>
    </row>
    <row r="88" spans="1:7" s="5" customFormat="1" ht="22.5" customHeight="1" x14ac:dyDescent="0.25">
      <c r="A88" s="137"/>
      <c r="B88" s="138" t="s">
        <v>110</v>
      </c>
      <c r="C88" s="110">
        <v>1244.9000000000001</v>
      </c>
      <c r="D88" s="110">
        <v>1750</v>
      </c>
      <c r="E88" s="110">
        <v>1810.3610000000001</v>
      </c>
      <c r="F88" s="105"/>
    </row>
    <row r="89" spans="1:7" s="5" customFormat="1" ht="13.5" customHeight="1" x14ac:dyDescent="0.25">
      <c r="A89" s="100"/>
      <c r="B89" s="129"/>
      <c r="C89" s="104"/>
      <c r="D89" s="104"/>
      <c r="E89" s="104"/>
      <c r="F89" s="106"/>
    </row>
    <row r="90" spans="1:7" s="5" customFormat="1" ht="32.450000000000003" customHeight="1" x14ac:dyDescent="0.25">
      <c r="A90" s="26"/>
      <c r="B90" s="34" t="s">
        <v>145</v>
      </c>
      <c r="C90" s="75">
        <v>0.19600000000000001</v>
      </c>
      <c r="D90" s="42">
        <v>0.2</v>
      </c>
      <c r="E90" s="74">
        <v>0.1</v>
      </c>
      <c r="F90" s="39"/>
    </row>
    <row r="91" spans="1:7" s="5" customFormat="1" ht="36" customHeight="1" x14ac:dyDescent="0.25">
      <c r="A91" s="26" t="s">
        <v>61</v>
      </c>
      <c r="B91" s="34" t="s">
        <v>60</v>
      </c>
      <c r="C91" s="70"/>
      <c r="D91" s="70"/>
      <c r="E91" s="70"/>
      <c r="F91" s="43" t="s">
        <v>92</v>
      </c>
    </row>
    <row r="92" spans="1:7" s="5" customFormat="1" ht="48.75" customHeight="1" x14ac:dyDescent="0.25">
      <c r="A92" s="26"/>
      <c r="B92" s="34" t="s">
        <v>146</v>
      </c>
      <c r="C92" s="69">
        <v>4.7</v>
      </c>
      <c r="D92" s="69">
        <v>4.7</v>
      </c>
      <c r="E92" s="69">
        <v>4.7</v>
      </c>
      <c r="F92" s="36"/>
    </row>
    <row r="93" spans="1:7" s="5" customFormat="1" ht="30.75" customHeight="1" x14ac:dyDescent="0.25">
      <c r="A93" s="26" t="s">
        <v>62</v>
      </c>
      <c r="B93" s="34" t="s">
        <v>63</v>
      </c>
      <c r="C93" s="58"/>
      <c r="D93" s="58"/>
      <c r="E93" s="58"/>
      <c r="F93" s="41" t="s">
        <v>80</v>
      </c>
    </row>
    <row r="94" spans="1:7" s="5" customFormat="1" ht="34.5" customHeight="1" x14ac:dyDescent="0.25">
      <c r="A94" s="76"/>
      <c r="B94" s="34" t="s">
        <v>118</v>
      </c>
      <c r="C94" s="77">
        <v>135.4</v>
      </c>
      <c r="D94" s="77">
        <v>135.4</v>
      </c>
      <c r="E94" s="77">
        <v>135.4</v>
      </c>
      <c r="F94" s="78"/>
    </row>
    <row r="95" spans="1:7" s="5" customFormat="1" ht="32.25" customHeight="1" x14ac:dyDescent="0.25">
      <c r="A95" s="76"/>
      <c r="B95" s="34" t="s">
        <v>110</v>
      </c>
      <c r="C95" s="77">
        <v>208.1</v>
      </c>
      <c r="D95" s="59">
        <v>250</v>
      </c>
      <c r="E95" s="59">
        <v>250</v>
      </c>
      <c r="F95" s="79"/>
    </row>
    <row r="96" spans="1:7" s="5" customFormat="1" ht="45.6" customHeight="1" x14ac:dyDescent="0.25">
      <c r="A96" s="26" t="s">
        <v>64</v>
      </c>
      <c r="B96" s="80" t="s">
        <v>122</v>
      </c>
      <c r="C96" s="70"/>
      <c r="D96" s="33"/>
      <c r="E96" s="33"/>
      <c r="F96" s="41" t="s">
        <v>93</v>
      </c>
    </row>
    <row r="97" spans="1:37 5520:5702" s="5" customFormat="1" ht="66.400000000000006" customHeight="1" x14ac:dyDescent="0.25">
      <c r="A97" s="26"/>
      <c r="B97" s="79" t="s">
        <v>133</v>
      </c>
      <c r="C97" s="69">
        <v>124.6</v>
      </c>
      <c r="D97" s="42">
        <v>124.6</v>
      </c>
      <c r="E97" s="42">
        <v>124.6</v>
      </c>
      <c r="F97" s="36"/>
    </row>
    <row r="98" spans="1:37 5520:5702" s="5" customFormat="1" ht="28.5" customHeight="1" x14ac:dyDescent="0.25">
      <c r="A98" s="26" t="s">
        <v>65</v>
      </c>
      <c r="B98" s="34" t="s">
        <v>105</v>
      </c>
      <c r="C98" s="70"/>
      <c r="D98" s="33"/>
      <c r="E98" s="33"/>
      <c r="F98" s="41" t="s">
        <v>160</v>
      </c>
    </row>
    <row r="99" spans="1:37 5520:5702" s="5" customFormat="1" ht="38.450000000000003" customHeight="1" x14ac:dyDescent="0.25">
      <c r="A99" s="26"/>
      <c r="B99" s="34" t="s">
        <v>108</v>
      </c>
      <c r="C99" s="69">
        <v>6.1210000000000004</v>
      </c>
      <c r="D99" s="42">
        <v>6.1210000000000004</v>
      </c>
      <c r="E99" s="42">
        <v>6.1210000000000004</v>
      </c>
      <c r="F99" s="36"/>
    </row>
    <row r="100" spans="1:37 5520:5702" s="5" customFormat="1" ht="47.25" x14ac:dyDescent="0.25">
      <c r="A100" s="26" t="s">
        <v>66</v>
      </c>
      <c r="B100" s="81" t="s">
        <v>154</v>
      </c>
      <c r="C100" s="33"/>
      <c r="D100" s="33"/>
      <c r="E100" s="33"/>
      <c r="F100" s="41" t="s">
        <v>80</v>
      </c>
    </row>
    <row r="101" spans="1:37 5520:5702" s="5" customFormat="1" ht="28.7" customHeight="1" x14ac:dyDescent="0.25">
      <c r="A101" s="34"/>
      <c r="B101" s="34" t="s">
        <v>118</v>
      </c>
      <c r="C101" s="42">
        <v>2.7</v>
      </c>
      <c r="D101" s="42">
        <v>2.7</v>
      </c>
      <c r="E101" s="42">
        <v>2.7</v>
      </c>
      <c r="F101" s="78"/>
    </row>
    <row r="102" spans="1:37 5520:5702" s="5" customFormat="1" ht="42" customHeight="1" x14ac:dyDescent="0.25">
      <c r="A102" s="54" t="s">
        <v>82</v>
      </c>
      <c r="B102" s="67" t="s">
        <v>97</v>
      </c>
      <c r="C102" s="70"/>
      <c r="D102" s="33"/>
      <c r="E102" s="33"/>
      <c r="F102" s="41" t="s">
        <v>169</v>
      </c>
    </row>
    <row r="103" spans="1:37 5520:5702" s="5" customFormat="1" ht="34.35" customHeight="1" x14ac:dyDescent="0.25">
      <c r="A103" s="54"/>
      <c r="B103" s="34" t="s">
        <v>153</v>
      </c>
      <c r="C103" s="69">
        <v>24.419</v>
      </c>
      <c r="D103" s="42">
        <v>24.419</v>
      </c>
      <c r="E103" s="42">
        <v>24.419</v>
      </c>
      <c r="F103" s="36"/>
    </row>
    <row r="104" spans="1:37 5520:5702" s="5" customFormat="1" ht="33" customHeight="1" x14ac:dyDescent="0.25">
      <c r="A104" s="54" t="s">
        <v>95</v>
      </c>
      <c r="B104" s="67" t="s">
        <v>96</v>
      </c>
      <c r="C104" s="82"/>
      <c r="D104" s="83"/>
      <c r="E104" s="83"/>
      <c r="F104" s="41" t="s">
        <v>170</v>
      </c>
    </row>
    <row r="105" spans="1:37 5520:5702" s="10" customFormat="1" ht="39" customHeight="1" x14ac:dyDescent="0.25">
      <c r="A105" s="26"/>
      <c r="B105" s="84" t="s">
        <v>131</v>
      </c>
      <c r="C105" s="69">
        <f>27.54-6.24</f>
        <v>21.299999999999997</v>
      </c>
      <c r="D105" s="69">
        <v>27.54</v>
      </c>
      <c r="E105" s="69">
        <v>27.54</v>
      </c>
      <c r="F105" s="34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3"/>
      <c r="HDH105" s="9"/>
      <c r="HDI105" s="12"/>
      <c r="HDJ105" s="12"/>
      <c r="HDK105" s="12"/>
      <c r="HDL105" s="12"/>
      <c r="HDM105" s="12"/>
      <c r="HDN105" s="12"/>
      <c r="HDO105" s="12"/>
      <c r="HDP105" s="12"/>
      <c r="HDQ105" s="12"/>
      <c r="HDR105" s="12"/>
      <c r="HDS105" s="12"/>
      <c r="HDT105" s="12"/>
      <c r="HDU105" s="12"/>
      <c r="HDV105" s="12"/>
      <c r="HDW105" s="12"/>
      <c r="HDX105" s="12"/>
      <c r="HDY105" s="12"/>
      <c r="HDZ105" s="12"/>
      <c r="HEA105" s="12"/>
      <c r="HEB105" s="12"/>
      <c r="HEC105" s="12"/>
      <c r="HED105" s="12"/>
      <c r="HEE105" s="12"/>
      <c r="HEF105" s="12"/>
      <c r="HEG105" s="12"/>
      <c r="HEH105" s="12"/>
      <c r="HEI105" s="12"/>
      <c r="HEJ105" s="12"/>
      <c r="HEK105" s="12"/>
      <c r="HEL105" s="12"/>
      <c r="HEM105" s="12"/>
      <c r="HEN105" s="12"/>
      <c r="HEO105" s="12"/>
      <c r="HEP105" s="12"/>
      <c r="HEQ105" s="12"/>
      <c r="HER105" s="12"/>
      <c r="HES105" s="12"/>
      <c r="HET105" s="12"/>
      <c r="HEU105" s="12"/>
      <c r="HEV105" s="12"/>
      <c r="HEW105" s="12"/>
      <c r="HEX105" s="12"/>
      <c r="HEY105" s="12"/>
      <c r="HEZ105" s="12"/>
      <c r="HFA105" s="12"/>
      <c r="HFB105" s="12"/>
      <c r="HFC105" s="12"/>
      <c r="HFD105" s="12"/>
      <c r="HFE105" s="12"/>
      <c r="HFF105" s="12"/>
      <c r="HFG105" s="12"/>
      <c r="HFH105" s="12"/>
      <c r="HFI105" s="12"/>
      <c r="HFJ105" s="12"/>
      <c r="HFK105" s="12"/>
      <c r="HFL105" s="12"/>
      <c r="HFM105" s="12"/>
      <c r="HFN105" s="12"/>
      <c r="HFO105" s="12"/>
      <c r="HFP105" s="12"/>
      <c r="HFQ105" s="12"/>
      <c r="HFR105" s="12"/>
      <c r="HFS105" s="12"/>
      <c r="HFT105" s="12"/>
      <c r="HFU105" s="12"/>
      <c r="HFV105" s="12"/>
      <c r="HFW105" s="12"/>
      <c r="HFX105" s="12"/>
      <c r="HFY105" s="12"/>
      <c r="HFZ105" s="12"/>
      <c r="HGA105" s="12"/>
      <c r="HGB105" s="12"/>
      <c r="HGC105" s="12"/>
      <c r="HGD105" s="12"/>
      <c r="HGE105" s="12"/>
      <c r="HGF105" s="12"/>
      <c r="HGG105" s="12"/>
      <c r="HGH105" s="12"/>
      <c r="HGI105" s="12"/>
      <c r="HGJ105" s="12"/>
      <c r="HGK105" s="12"/>
      <c r="HGL105" s="12"/>
      <c r="HGM105" s="12"/>
      <c r="HGN105" s="12"/>
      <c r="HGO105" s="12"/>
      <c r="HGP105" s="12"/>
      <c r="HGQ105" s="12"/>
      <c r="HGR105" s="12"/>
      <c r="HGS105" s="12"/>
      <c r="HGT105" s="12"/>
      <c r="HGU105" s="12"/>
      <c r="HGV105" s="12"/>
      <c r="HGW105" s="12"/>
      <c r="HGX105" s="12"/>
      <c r="HGY105" s="12"/>
      <c r="HGZ105" s="12"/>
      <c r="HHA105" s="12"/>
      <c r="HHB105" s="12"/>
      <c r="HHC105" s="12"/>
      <c r="HHD105" s="12"/>
      <c r="HHE105" s="12"/>
      <c r="HHF105" s="12"/>
      <c r="HHG105" s="12"/>
      <c r="HHH105" s="12"/>
      <c r="HHI105" s="12"/>
      <c r="HHJ105" s="12"/>
      <c r="HHK105" s="12"/>
      <c r="HHL105" s="12"/>
      <c r="HHM105" s="12"/>
      <c r="HHN105" s="12"/>
      <c r="HHO105" s="12"/>
      <c r="HHP105" s="12"/>
      <c r="HHQ105" s="12"/>
      <c r="HHR105" s="12"/>
      <c r="HHS105" s="12"/>
      <c r="HHT105" s="12"/>
      <c r="HHU105" s="12"/>
      <c r="HHV105" s="12"/>
      <c r="HHW105" s="12"/>
      <c r="HHX105" s="12"/>
      <c r="HHY105" s="12"/>
      <c r="HHZ105" s="12"/>
      <c r="HIA105" s="12"/>
      <c r="HIB105" s="12"/>
      <c r="HIC105" s="12"/>
      <c r="HID105" s="12"/>
      <c r="HIE105" s="12"/>
      <c r="HIF105" s="12"/>
      <c r="HIG105" s="12"/>
      <c r="HIH105" s="12"/>
      <c r="HII105" s="12"/>
      <c r="HIJ105" s="12"/>
      <c r="HIK105" s="12"/>
      <c r="HIL105" s="12"/>
      <c r="HIM105" s="12"/>
      <c r="HIN105" s="12"/>
      <c r="HIO105" s="12"/>
      <c r="HIP105" s="12"/>
      <c r="HIQ105" s="12"/>
      <c r="HIR105" s="12"/>
      <c r="HIS105" s="12"/>
      <c r="HIT105" s="12"/>
      <c r="HIU105" s="12"/>
      <c r="HIV105" s="12"/>
      <c r="HIW105" s="12"/>
      <c r="HIX105" s="12"/>
      <c r="HIY105" s="12"/>
      <c r="HIZ105" s="12"/>
      <c r="HJA105" s="12"/>
      <c r="HJB105" s="12"/>
      <c r="HJC105" s="12"/>
      <c r="HJD105" s="12"/>
      <c r="HJE105" s="12"/>
      <c r="HJF105" s="12"/>
      <c r="HJG105" s="12"/>
      <c r="HJH105" s="12"/>
      <c r="HJI105" s="12"/>
      <c r="HJJ105" s="12"/>
      <c r="HJK105" s="12"/>
      <c r="HJL105" s="12"/>
      <c r="HJM105" s="12"/>
      <c r="HJN105" s="12"/>
      <c r="HJO105" s="12"/>
      <c r="HJP105" s="12"/>
      <c r="HJQ105" s="12"/>
      <c r="HJR105" s="12"/>
      <c r="HJS105" s="12"/>
      <c r="HJT105" s="12"/>
      <c r="HJU105" s="12"/>
      <c r="HJV105" s="12"/>
      <c r="HJW105" s="12"/>
      <c r="HJX105" s="12"/>
      <c r="HJY105" s="12"/>
      <c r="HJZ105" s="12"/>
      <c r="HKA105" s="12"/>
      <c r="HKB105" s="12"/>
      <c r="HKC105" s="12"/>
      <c r="HKD105" s="12"/>
      <c r="HKE105" s="12"/>
      <c r="HKF105" s="12"/>
      <c r="HKG105" s="12"/>
      <c r="HKH105" s="13"/>
    </row>
    <row r="106" spans="1:37 5520:5702" s="12" customFormat="1" ht="33" customHeight="1" x14ac:dyDescent="0.25">
      <c r="A106" s="26"/>
      <c r="B106" s="84" t="s">
        <v>130</v>
      </c>
      <c r="C106" s="42">
        <f>4.86-1.06</f>
        <v>3.8000000000000003</v>
      </c>
      <c r="D106" s="42">
        <v>3.8</v>
      </c>
      <c r="E106" s="42">
        <v>3.8</v>
      </c>
      <c r="F106" s="34"/>
    </row>
    <row r="107" spans="1:37 5520:5702" s="11" customFormat="1" ht="16.899999999999999" customHeight="1" x14ac:dyDescent="0.25">
      <c r="A107" s="85" t="s">
        <v>41</v>
      </c>
      <c r="B107" s="123" t="s">
        <v>67</v>
      </c>
      <c r="C107" s="124"/>
      <c r="D107" s="124"/>
      <c r="E107" s="125"/>
      <c r="F107" s="36"/>
    </row>
    <row r="108" spans="1:37 5520:5702" s="5" customFormat="1" ht="78" customHeight="1" x14ac:dyDescent="0.25">
      <c r="A108" s="26" t="s">
        <v>68</v>
      </c>
      <c r="B108" s="27" t="s">
        <v>155</v>
      </c>
      <c r="C108" s="70"/>
      <c r="D108" s="33"/>
      <c r="E108" s="33"/>
      <c r="F108" s="40" t="s">
        <v>147</v>
      </c>
    </row>
    <row r="109" spans="1:37 5520:5702" s="5" customFormat="1" ht="48.75" customHeight="1" x14ac:dyDescent="0.25">
      <c r="A109" s="26"/>
      <c r="B109" s="48" t="s">
        <v>119</v>
      </c>
      <c r="C109" s="69">
        <v>529.79999999999995</v>
      </c>
      <c r="D109" s="42">
        <v>529.79999999999995</v>
      </c>
      <c r="E109" s="42">
        <v>529.79999999999995</v>
      </c>
      <c r="F109" s="36"/>
    </row>
    <row r="110" spans="1:37 5520:5702" s="5" customFormat="1" ht="90" customHeight="1" x14ac:dyDescent="0.25">
      <c r="A110" s="26" t="s">
        <v>69</v>
      </c>
      <c r="B110" s="27" t="s">
        <v>126</v>
      </c>
      <c r="C110" s="70"/>
      <c r="D110" s="33"/>
      <c r="E110" s="33"/>
      <c r="F110" s="41" t="s">
        <v>88</v>
      </c>
    </row>
    <row r="111" spans="1:37 5520:5702" s="5" customFormat="1" ht="47.25" customHeight="1" x14ac:dyDescent="0.25">
      <c r="A111" s="26"/>
      <c r="B111" s="34" t="s">
        <v>119</v>
      </c>
      <c r="C111" s="69">
        <v>60.8</v>
      </c>
      <c r="D111" s="69">
        <v>60.8</v>
      </c>
      <c r="E111" s="69">
        <v>60.8</v>
      </c>
      <c r="F111" s="36"/>
    </row>
    <row r="112" spans="1:37 5520:5702" s="5" customFormat="1" ht="33.950000000000003" customHeight="1" x14ac:dyDescent="0.25">
      <c r="A112" s="26"/>
      <c r="B112" s="34" t="s">
        <v>121</v>
      </c>
      <c r="C112" s="69">
        <v>3.2080000000000002</v>
      </c>
      <c r="D112" s="69">
        <v>3.2080000000000002</v>
      </c>
      <c r="E112" s="69">
        <v>3.2080000000000002</v>
      </c>
      <c r="F112" s="36"/>
    </row>
    <row r="113" spans="1:6" s="5" customFormat="1" ht="79.5" customHeight="1" x14ac:dyDescent="0.25">
      <c r="A113" s="26" t="s">
        <v>70</v>
      </c>
      <c r="B113" s="27" t="s">
        <v>156</v>
      </c>
      <c r="C113" s="70"/>
      <c r="D113" s="70"/>
      <c r="E113" s="70"/>
      <c r="F113" s="41" t="s">
        <v>84</v>
      </c>
    </row>
    <row r="114" spans="1:6" s="5" customFormat="1" ht="33.950000000000003" customHeight="1" x14ac:dyDescent="0.25">
      <c r="A114" s="26"/>
      <c r="B114" s="34" t="s">
        <v>110</v>
      </c>
      <c r="C114" s="69">
        <v>72.099999999999994</v>
      </c>
      <c r="D114" s="69">
        <v>72.099999999999994</v>
      </c>
      <c r="E114" s="69">
        <v>72.099999999999994</v>
      </c>
      <c r="F114" s="36"/>
    </row>
    <row r="115" spans="1:6" s="5" customFormat="1" ht="33.75" customHeight="1" x14ac:dyDescent="0.25">
      <c r="A115" s="26"/>
      <c r="B115" s="34" t="s">
        <v>120</v>
      </c>
      <c r="C115" s="69">
        <v>106.928</v>
      </c>
      <c r="D115" s="69">
        <v>106.928</v>
      </c>
      <c r="E115" s="69">
        <v>106.928</v>
      </c>
      <c r="F115" s="36"/>
    </row>
    <row r="116" spans="1:6" s="5" customFormat="1" ht="51.75" customHeight="1" x14ac:dyDescent="0.25">
      <c r="A116" s="36" t="s">
        <v>99</v>
      </c>
      <c r="B116" s="86" t="s">
        <v>157</v>
      </c>
      <c r="C116" s="33"/>
      <c r="D116" s="33"/>
      <c r="E116" s="33"/>
      <c r="F116" s="36"/>
    </row>
    <row r="117" spans="1:6" s="5" customFormat="1" ht="38.1" customHeight="1" x14ac:dyDescent="0.25">
      <c r="A117" s="36"/>
      <c r="B117" s="84" t="s">
        <v>131</v>
      </c>
      <c r="C117" s="69">
        <v>44.988</v>
      </c>
      <c r="D117" s="69">
        <v>44.988</v>
      </c>
      <c r="E117" s="69">
        <v>44.988</v>
      </c>
      <c r="F117" s="36"/>
    </row>
    <row r="118" spans="1:6" s="5" customFormat="1" ht="40.700000000000003" customHeight="1" x14ac:dyDescent="0.25">
      <c r="A118" s="26"/>
      <c r="B118" s="84" t="s">
        <v>130</v>
      </c>
      <c r="C118" s="69">
        <v>5.1989999999999998</v>
      </c>
      <c r="D118" s="69">
        <v>5.1989999999999998</v>
      </c>
      <c r="E118" s="69">
        <v>5.1989999999999998</v>
      </c>
      <c r="F118" s="36"/>
    </row>
    <row r="119" spans="1:6" s="18" customFormat="1" ht="67.5" customHeight="1" x14ac:dyDescent="0.25">
      <c r="A119" s="87" t="s">
        <v>71</v>
      </c>
      <c r="B119" s="88" t="s">
        <v>148</v>
      </c>
      <c r="C119" s="68"/>
      <c r="D119" s="68"/>
      <c r="E119" s="68"/>
      <c r="F119" s="41" t="s">
        <v>161</v>
      </c>
    </row>
    <row r="120" spans="1:6" s="5" customFormat="1" ht="45.75" customHeight="1" x14ac:dyDescent="0.25">
      <c r="A120" s="26"/>
      <c r="B120" s="34" t="s">
        <v>119</v>
      </c>
      <c r="C120" s="50">
        <v>2026.7</v>
      </c>
      <c r="D120" s="50">
        <v>2026.7</v>
      </c>
      <c r="E120" s="50">
        <v>2026.7</v>
      </c>
      <c r="F120" s="36"/>
    </row>
    <row r="121" spans="1:6" s="5" customFormat="1" ht="31.35" customHeight="1" x14ac:dyDescent="0.25">
      <c r="A121" s="26"/>
      <c r="B121" s="34" t="s">
        <v>110</v>
      </c>
      <c r="C121" s="69">
        <f>17+370</f>
        <v>387</v>
      </c>
      <c r="D121" s="69">
        <f>17+370</f>
        <v>387</v>
      </c>
      <c r="E121" s="69">
        <v>387</v>
      </c>
      <c r="F121" s="89"/>
    </row>
    <row r="122" spans="1:6" s="5" customFormat="1" ht="33.950000000000003" customHeight="1" x14ac:dyDescent="0.25">
      <c r="A122" s="26" t="s">
        <v>72</v>
      </c>
      <c r="B122" s="34" t="s">
        <v>123</v>
      </c>
      <c r="C122" s="90"/>
      <c r="D122" s="90"/>
      <c r="E122" s="90"/>
      <c r="F122" s="41" t="s">
        <v>87</v>
      </c>
    </row>
    <row r="123" spans="1:6" s="5" customFormat="1" ht="27" customHeight="1" x14ac:dyDescent="0.25">
      <c r="A123" s="99"/>
      <c r="B123" s="128" t="s">
        <v>110</v>
      </c>
      <c r="C123" s="108">
        <v>52.5</v>
      </c>
      <c r="D123" s="108">
        <v>52.5</v>
      </c>
      <c r="E123" s="108">
        <v>52.5</v>
      </c>
      <c r="F123" s="99"/>
    </row>
    <row r="124" spans="1:6" s="5" customFormat="1" ht="3.75" customHeight="1" x14ac:dyDescent="0.25">
      <c r="A124" s="100"/>
      <c r="B124" s="129"/>
      <c r="C124" s="109"/>
      <c r="D124" s="109"/>
      <c r="E124" s="109"/>
      <c r="F124" s="100"/>
    </row>
    <row r="125" spans="1:6" s="5" customFormat="1" ht="33" customHeight="1" x14ac:dyDescent="0.25">
      <c r="A125" s="26"/>
      <c r="B125" s="34" t="s">
        <v>149</v>
      </c>
      <c r="C125" s="69">
        <v>31.2</v>
      </c>
      <c r="D125" s="69">
        <v>31.2</v>
      </c>
      <c r="E125" s="69">
        <v>31.2</v>
      </c>
      <c r="F125" s="27"/>
    </row>
    <row r="126" spans="1:6" s="5" customFormat="1" ht="40.700000000000003" customHeight="1" x14ac:dyDescent="0.25">
      <c r="A126" s="26" t="s">
        <v>73</v>
      </c>
      <c r="B126" s="34" t="s">
        <v>74</v>
      </c>
      <c r="C126" s="70"/>
      <c r="D126" s="33"/>
      <c r="E126" s="33"/>
      <c r="F126" s="41" t="s">
        <v>171</v>
      </c>
    </row>
    <row r="127" spans="1:6" s="5" customFormat="1" ht="39" customHeight="1" x14ac:dyDescent="0.25">
      <c r="A127" s="26"/>
      <c r="B127" s="34" t="s">
        <v>150</v>
      </c>
      <c r="C127" s="69">
        <v>272.29500000000002</v>
      </c>
      <c r="D127" s="69">
        <v>272.29500000000002</v>
      </c>
      <c r="E127" s="69">
        <v>272.29500000000002</v>
      </c>
      <c r="F127" s="36"/>
    </row>
    <row r="128" spans="1:6" s="5" customFormat="1" ht="37.5" customHeight="1" x14ac:dyDescent="0.25">
      <c r="A128" s="26" t="s">
        <v>75</v>
      </c>
      <c r="B128" s="34" t="s">
        <v>76</v>
      </c>
      <c r="C128" s="70"/>
      <c r="D128" s="33"/>
      <c r="E128" s="33"/>
      <c r="F128" s="42" t="s">
        <v>83</v>
      </c>
    </row>
    <row r="129" spans="1:10" s="5" customFormat="1" ht="30.95" customHeight="1" x14ac:dyDescent="0.25">
      <c r="A129" s="26"/>
      <c r="B129" s="34" t="s">
        <v>150</v>
      </c>
      <c r="C129" s="69">
        <v>5.4459999999999997</v>
      </c>
      <c r="D129" s="69">
        <v>5.4459999999999997</v>
      </c>
      <c r="E129" s="69">
        <v>5.4459999999999997</v>
      </c>
      <c r="F129" s="36"/>
    </row>
    <row r="130" spans="1:10" s="5" customFormat="1" ht="69" customHeight="1" x14ac:dyDescent="0.25">
      <c r="A130" s="26" t="s">
        <v>81</v>
      </c>
      <c r="B130" s="34" t="s">
        <v>158</v>
      </c>
      <c r="C130" s="33"/>
      <c r="D130" s="33"/>
      <c r="E130" s="33"/>
      <c r="F130" s="41" t="s">
        <v>86</v>
      </c>
    </row>
    <row r="131" spans="1:10" s="5" customFormat="1" ht="51" customHeight="1" x14ac:dyDescent="0.25">
      <c r="A131" s="91"/>
      <c r="B131" s="39" t="s">
        <v>119</v>
      </c>
      <c r="C131" s="42">
        <v>66.8</v>
      </c>
      <c r="D131" s="42">
        <v>62.1</v>
      </c>
      <c r="E131" s="42">
        <v>62.1</v>
      </c>
      <c r="F131" s="36"/>
    </row>
    <row r="132" spans="1:10" s="5" customFormat="1" ht="33.950000000000003" customHeight="1" x14ac:dyDescent="0.25">
      <c r="A132" s="80" t="s">
        <v>127</v>
      </c>
      <c r="B132" s="39" t="s">
        <v>129</v>
      </c>
      <c r="C132" s="42"/>
      <c r="D132" s="42"/>
      <c r="E132" s="42"/>
      <c r="F132" s="36"/>
    </row>
    <row r="133" spans="1:10" s="5" customFormat="1" ht="33" customHeight="1" x14ac:dyDescent="0.25">
      <c r="A133" s="91"/>
      <c r="B133" s="39" t="s">
        <v>131</v>
      </c>
      <c r="C133" s="42">
        <v>28</v>
      </c>
      <c r="D133" s="42">
        <v>28</v>
      </c>
      <c r="E133" s="42">
        <v>28</v>
      </c>
      <c r="F133" s="36"/>
    </row>
    <row r="134" spans="1:10" ht="33.75" customHeight="1" x14ac:dyDescent="0.25">
      <c r="A134" s="91"/>
      <c r="B134" s="39" t="s">
        <v>130</v>
      </c>
      <c r="C134" s="42">
        <v>9.4</v>
      </c>
      <c r="D134" s="42">
        <v>9.4</v>
      </c>
      <c r="E134" s="42">
        <v>9.4</v>
      </c>
      <c r="F134" s="36"/>
    </row>
    <row r="135" spans="1:10" ht="27" customHeight="1" x14ac:dyDescent="0.25">
      <c r="A135" s="118" t="s">
        <v>2</v>
      </c>
      <c r="B135" s="119"/>
      <c r="C135" s="86"/>
      <c r="D135" s="86"/>
      <c r="E135" s="86"/>
      <c r="F135" s="36"/>
    </row>
    <row r="136" spans="1:10" ht="40.700000000000003" customHeight="1" x14ac:dyDescent="0.25">
      <c r="A136" s="126"/>
      <c r="B136" s="131" t="s">
        <v>3</v>
      </c>
      <c r="C136" s="101">
        <f>+C139+C140+C142+C143+C146</f>
        <v>19234.972000000002</v>
      </c>
      <c r="D136" s="101">
        <f>+D139+D140+D142+D146+D143</f>
        <v>21486.120000000003</v>
      </c>
      <c r="E136" s="101">
        <f>+E139+E140+E142+E143+E146</f>
        <v>22553.52</v>
      </c>
      <c r="F136" s="99"/>
    </row>
    <row r="137" spans="1:10" ht="0.75" customHeight="1" x14ac:dyDescent="0.25">
      <c r="A137" s="127"/>
      <c r="B137" s="132"/>
      <c r="C137" s="102"/>
      <c r="D137" s="102"/>
      <c r="E137" s="102"/>
      <c r="F137" s="100"/>
    </row>
    <row r="138" spans="1:10" ht="16.899999999999999" customHeight="1" x14ac:dyDescent="0.25">
      <c r="A138" s="36"/>
      <c r="B138" s="80" t="s">
        <v>4</v>
      </c>
      <c r="C138" s="44"/>
      <c r="D138" s="92"/>
      <c r="E138" s="93"/>
      <c r="F138" s="36"/>
    </row>
    <row r="139" spans="1:10" ht="62.25" customHeight="1" x14ac:dyDescent="0.25">
      <c r="A139" s="36"/>
      <c r="B139" s="80" t="s">
        <v>5</v>
      </c>
      <c r="C139" s="47">
        <f>+C16+C18+C22+C25+C26+C27+C38+C40+C42+C43+C44+C46+C48+C65+C69+C70+C73+C77+C79+C82+C83+C86+C87+C88+C94+C95+C99+C101+C103+C112+C114+C115+C121+C123+C125+C127+C129+C66-12.987-0.096+58</f>
        <v>13878.505999999999</v>
      </c>
      <c r="D139" s="47">
        <f>+D16+D18+D22+D25+D26+D27+D36+D38+D40+D42+D43+D44+D46+D48+D65+D66+D69+D70+D73+D77+D79+D82+D83+D86+D88+D94+D95+D99+D101+D103+D112+D114+D115+D121+D123+D125+D127+D129+D75</f>
        <v>16132.593000000003</v>
      </c>
      <c r="E139" s="47">
        <f>+E16+E18+E22+E25+E26+E27+E36+E38+E40+E42+E43+E44+E46+E48+E65+E66+E69+E70+E73+E77+E79+E82+E83+E86+E88+E94+E95+E99+E101+E103+E112+E114+E115+E121+E123+E125+E127+E129+E75</f>
        <v>17193.093000000001</v>
      </c>
      <c r="F139" s="36"/>
    </row>
    <row r="140" spans="1:10" ht="14.1" customHeight="1" x14ac:dyDescent="0.25">
      <c r="A140" s="99"/>
      <c r="B140" s="131" t="s">
        <v>6</v>
      </c>
      <c r="C140" s="103">
        <f>+C20+C21+C24+C29+C31+C32+C34+C57+C59+C92+C109+C120+C131+C111</f>
        <v>4792.8</v>
      </c>
      <c r="D140" s="103">
        <f>+D20+D21+D24+D29+D31+D32+D34+D57+D59+D92+D109+D120+D131+D111</f>
        <v>4788.1000000000004</v>
      </c>
      <c r="E140" s="103">
        <f>+E20+E21+E24+E29+E31+E32+E34+E57+E59+E92+E109+E120+E131+E111</f>
        <v>4788.1000000000004</v>
      </c>
      <c r="F140" s="99"/>
    </row>
    <row r="141" spans="1:10" ht="16.899999999999999" customHeight="1" x14ac:dyDescent="0.25">
      <c r="A141" s="100"/>
      <c r="B141" s="132"/>
      <c r="C141" s="104"/>
      <c r="D141" s="104"/>
      <c r="E141" s="104"/>
      <c r="F141" s="100"/>
      <c r="J141" s="3"/>
    </row>
    <row r="142" spans="1:10" ht="32.25" customHeight="1" x14ac:dyDescent="0.25">
      <c r="A142" s="36"/>
      <c r="B142" s="80" t="s">
        <v>7</v>
      </c>
      <c r="C142" s="47">
        <f>+C63+C64+C68+C81+C85+C90</f>
        <v>437.89600000000007</v>
      </c>
      <c r="D142" s="47">
        <f>+D63+D64+D68+D81+D85+D90</f>
        <v>446.5</v>
      </c>
      <c r="E142" s="47">
        <f>+E63+E64+E68+E81+E85+E90</f>
        <v>453.40000000000003</v>
      </c>
      <c r="F142" s="36"/>
      <c r="H142" s="22"/>
    </row>
    <row r="143" spans="1:10" ht="42.75" customHeight="1" x14ac:dyDescent="0.25">
      <c r="A143" s="99"/>
      <c r="B143" s="131" t="s">
        <v>8</v>
      </c>
      <c r="C143" s="103">
        <f>+C105+C106+C117+C118+C133+C134</f>
        <v>112.687</v>
      </c>
      <c r="D143" s="103">
        <f>+D106+D105+D117+D118+D133+D134</f>
        <v>118.92700000000001</v>
      </c>
      <c r="E143" s="103">
        <f>+E134+E133+E105+E106+E117+E118</f>
        <v>118.92699999999999</v>
      </c>
      <c r="F143" s="99"/>
      <c r="H143" s="22"/>
    </row>
    <row r="144" spans="1:10" ht="9" customHeight="1" x14ac:dyDescent="0.25">
      <c r="A144" s="100"/>
      <c r="B144" s="132"/>
      <c r="C144" s="104"/>
      <c r="D144" s="104"/>
      <c r="E144" s="104"/>
      <c r="F144" s="100"/>
      <c r="H144" s="23"/>
    </row>
    <row r="145" spans="1:11" ht="16.899999999999999" customHeight="1" x14ac:dyDescent="0.25">
      <c r="A145" s="36"/>
      <c r="B145" s="80" t="s">
        <v>9</v>
      </c>
      <c r="C145" s="94">
        <v>0</v>
      </c>
      <c r="D145" s="94">
        <v>0</v>
      </c>
      <c r="E145" s="94">
        <v>0</v>
      </c>
      <c r="F145" s="36"/>
      <c r="H145" s="22"/>
    </row>
    <row r="146" spans="1:11" ht="22.5" customHeight="1" x14ac:dyDescent="0.25">
      <c r="A146" s="36"/>
      <c r="B146" s="80" t="s">
        <v>10</v>
      </c>
      <c r="C146" s="31">
        <v>13.083</v>
      </c>
      <c r="D146" s="31">
        <v>0</v>
      </c>
      <c r="E146" s="31">
        <v>0</v>
      </c>
      <c r="F146" s="36"/>
      <c r="H146" s="22"/>
    </row>
    <row r="147" spans="1:11" ht="33" customHeight="1" x14ac:dyDescent="0.25">
      <c r="A147" s="99"/>
      <c r="B147" s="133" t="s">
        <v>100</v>
      </c>
      <c r="C147" s="103">
        <f>+C10+C11+C13+C14+C50+C51+C53+C54+C97</f>
        <v>23630.599999999995</v>
      </c>
      <c r="D147" s="103">
        <f>+D11+D13+D51+D54+D97+D14+D53+D10+D50</f>
        <v>23630.599999999995</v>
      </c>
      <c r="E147" s="103">
        <f>+E11+E13+E51+E54+E97+E14+E53+E10+E50</f>
        <v>23630.599999999995</v>
      </c>
      <c r="F147" s="99"/>
      <c r="H147" s="23"/>
    </row>
    <row r="148" spans="1:11" ht="35.25" customHeight="1" x14ac:dyDescent="0.25">
      <c r="A148" s="100"/>
      <c r="B148" s="134"/>
      <c r="C148" s="104"/>
      <c r="D148" s="104"/>
      <c r="E148" s="104"/>
      <c r="F148" s="100"/>
    </row>
    <row r="149" spans="1:11" ht="16.899999999999999" customHeight="1" x14ac:dyDescent="0.25">
      <c r="A149" s="99"/>
      <c r="B149" s="135" t="s">
        <v>12</v>
      </c>
      <c r="C149" s="101">
        <f>+C147+C136</f>
        <v>42865.572</v>
      </c>
      <c r="D149" s="101">
        <f>+D147+D136</f>
        <v>45116.72</v>
      </c>
      <c r="E149" s="101">
        <f>+E136+E147</f>
        <v>46184.119999999995</v>
      </c>
      <c r="F149" s="99"/>
      <c r="J149" s="3"/>
    </row>
    <row r="150" spans="1:11" ht="32.25" customHeight="1" x14ac:dyDescent="0.25">
      <c r="A150" s="100"/>
      <c r="B150" s="136"/>
      <c r="C150" s="102"/>
      <c r="D150" s="102"/>
      <c r="E150" s="102"/>
      <c r="F150" s="100"/>
      <c r="J150" s="3"/>
    </row>
    <row r="151" spans="1:11" ht="36.75" customHeight="1" x14ac:dyDescent="0.25">
      <c r="A151" s="36"/>
      <c r="B151" s="80" t="s">
        <v>151</v>
      </c>
      <c r="C151" s="42">
        <v>0</v>
      </c>
      <c r="D151" s="42">
        <v>0</v>
      </c>
      <c r="E151" s="42">
        <v>0</v>
      </c>
      <c r="F151" s="36"/>
      <c r="I151" s="3"/>
      <c r="J151" s="3"/>
      <c r="K151" s="3"/>
    </row>
    <row r="152" spans="1:11" ht="63" customHeight="1" x14ac:dyDescent="0.25">
      <c r="A152" s="99"/>
      <c r="B152" s="131" t="s">
        <v>11</v>
      </c>
      <c r="C152" s="97">
        <f>+C149*100/36409.019-100</f>
        <v>17.73338908142513</v>
      </c>
      <c r="D152" s="97">
        <f>+D149*100/C149-100</f>
        <v>5.2516457729760333</v>
      </c>
      <c r="E152" s="97">
        <f>+E149*100/D149-100</f>
        <v>2.3658634758909756</v>
      </c>
      <c r="F152" s="99"/>
      <c r="I152" s="3"/>
      <c r="J152" s="3"/>
      <c r="K152" s="3"/>
    </row>
    <row r="153" spans="1:11" ht="4.5" customHeight="1" x14ac:dyDescent="0.25">
      <c r="A153" s="100"/>
      <c r="B153" s="132"/>
      <c r="C153" s="98"/>
      <c r="D153" s="98"/>
      <c r="E153" s="98"/>
      <c r="F153" s="100"/>
    </row>
    <row r="154" spans="1:11" ht="32.25" customHeight="1" x14ac:dyDescent="0.25">
      <c r="B154" s="14"/>
      <c r="F154" s="21"/>
    </row>
    <row r="155" spans="1:11" ht="38.65" customHeight="1" x14ac:dyDescent="0.25">
      <c r="B155" s="96" t="s">
        <v>98</v>
      </c>
      <c r="C155" s="96"/>
      <c r="D155" s="96"/>
      <c r="E155" s="96"/>
    </row>
    <row r="156" spans="1:11" ht="31.5" customHeight="1" x14ac:dyDescent="0.25">
      <c r="B156" s="115"/>
      <c r="C156" s="115"/>
      <c r="D156" s="115"/>
      <c r="E156" s="115"/>
    </row>
  </sheetData>
  <mergeCells count="100">
    <mergeCell ref="A136:A137"/>
    <mergeCell ref="B136:B137"/>
    <mergeCell ref="A88:A89"/>
    <mergeCell ref="B88:B89"/>
    <mergeCell ref="A36:A37"/>
    <mergeCell ref="A38:A39"/>
    <mergeCell ref="B38:B39"/>
    <mergeCell ref="B36:B37"/>
    <mergeCell ref="B44:B45"/>
    <mergeCell ref="B70:B71"/>
    <mergeCell ref="A73:A74"/>
    <mergeCell ref="B73:B74"/>
    <mergeCell ref="A123:A124"/>
    <mergeCell ref="B46:B47"/>
    <mergeCell ref="B123:B124"/>
    <mergeCell ref="C16:C17"/>
    <mergeCell ref="C36:C37"/>
    <mergeCell ref="C44:C45"/>
    <mergeCell ref="C70:C71"/>
    <mergeCell ref="C73:C74"/>
    <mergeCell ref="A152:A153"/>
    <mergeCell ref="B152:B153"/>
    <mergeCell ref="A147:A148"/>
    <mergeCell ref="B147:B148"/>
    <mergeCell ref="A143:A144"/>
    <mergeCell ref="B143:B144"/>
    <mergeCell ref="A149:A150"/>
    <mergeCell ref="B149:B150"/>
    <mergeCell ref="C147:C148"/>
    <mergeCell ref="E147:E148"/>
    <mergeCell ref="C140:C141"/>
    <mergeCell ref="D147:D148"/>
    <mergeCell ref="C143:C144"/>
    <mergeCell ref="D143:D144"/>
    <mergeCell ref="A140:A141"/>
    <mergeCell ref="B140:B141"/>
    <mergeCell ref="D140:D141"/>
    <mergeCell ref="E140:E141"/>
    <mergeCell ref="F140:F141"/>
    <mergeCell ref="D46:D47"/>
    <mergeCell ref="E46:E47"/>
    <mergeCell ref="C46:C47"/>
    <mergeCell ref="A70:A71"/>
    <mergeCell ref="I23:P23"/>
    <mergeCell ref="F46:F47"/>
    <mergeCell ref="F36:F37"/>
    <mergeCell ref="D44:D45"/>
    <mergeCell ref="E44:E45"/>
    <mergeCell ref="F44:F45"/>
    <mergeCell ref="D38:D39"/>
    <mergeCell ref="E38:E39"/>
    <mergeCell ref="F38:F39"/>
    <mergeCell ref="C38:C39"/>
    <mergeCell ref="D36:D37"/>
    <mergeCell ref="E36:E37"/>
    <mergeCell ref="B156:E156"/>
    <mergeCell ref="D1:F1"/>
    <mergeCell ref="A3:F3"/>
    <mergeCell ref="A135:B135"/>
    <mergeCell ref="B7:E7"/>
    <mergeCell ref="B8:E8"/>
    <mergeCell ref="B61:E61"/>
    <mergeCell ref="B107:E107"/>
    <mergeCell ref="A16:A17"/>
    <mergeCell ref="B16:B17"/>
    <mergeCell ref="D16:D17"/>
    <mergeCell ref="E16:E17"/>
    <mergeCell ref="F16:F17"/>
    <mergeCell ref="A44:A45"/>
    <mergeCell ref="A46:A47"/>
    <mergeCell ref="C88:C89"/>
    <mergeCell ref="F88:F89"/>
    <mergeCell ref="F73:F74"/>
    <mergeCell ref="F70:F71"/>
    <mergeCell ref="C123:C124"/>
    <mergeCell ref="F123:F124"/>
    <mergeCell ref="E123:E124"/>
    <mergeCell ref="D123:D124"/>
    <mergeCell ref="E88:E89"/>
    <mergeCell ref="D88:D89"/>
    <mergeCell ref="E73:E74"/>
    <mergeCell ref="D73:D74"/>
    <mergeCell ref="D70:D71"/>
    <mergeCell ref="E70:E71"/>
    <mergeCell ref="B155:E155"/>
    <mergeCell ref="E152:E153"/>
    <mergeCell ref="F152:F153"/>
    <mergeCell ref="F149:F150"/>
    <mergeCell ref="D136:D137"/>
    <mergeCell ref="E136:E137"/>
    <mergeCell ref="F136:F137"/>
    <mergeCell ref="C149:C150"/>
    <mergeCell ref="D149:D150"/>
    <mergeCell ref="E143:E144"/>
    <mergeCell ref="E149:E150"/>
    <mergeCell ref="C152:C153"/>
    <mergeCell ref="D152:D153"/>
    <mergeCell ref="C136:C137"/>
    <mergeCell ref="F143:F144"/>
    <mergeCell ref="F147:F148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917810-9E73-4EDA-888A-8B33D2120AD4}">
  <dimension ref="A1"/>
  <sheetViews>
    <sheetView workbookViewId="0">
      <selection activeCell="L13" sqref="L1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 lentelė</vt:lpstr>
      <vt:lpstr>Lapas1</vt:lpstr>
      <vt:lpstr>'2 lentelė'!Print_Titles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mazeikiai mazeikiai</dc:creator>
  <cp:lastModifiedBy>Sav Maz</cp:lastModifiedBy>
  <cp:lastPrinted>2025-02-14T12:21:34Z</cp:lastPrinted>
  <dcterms:created xsi:type="dcterms:W3CDTF">2023-12-14T10:58:00Z</dcterms:created>
  <dcterms:modified xsi:type="dcterms:W3CDTF">2025-02-14T13:04:47Z</dcterms:modified>
</cp:coreProperties>
</file>